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dmacarthur\Eligibility and Loan change docs\"/>
    </mc:Choice>
  </mc:AlternateContent>
  <xr:revisionPtr revIDLastSave="0" documentId="8_{A1C862F0-2ECA-4948-9939-79F34799CCE1}" xr6:coauthVersionLast="47" xr6:coauthVersionMax="47" xr10:uidLastSave="{00000000-0000-0000-0000-000000000000}"/>
  <workbookProtection workbookPassword="C7A8" lockStructure="1"/>
  <bookViews>
    <workbookView xWindow="-110" yWindow="-110" windowWidth="19420" windowHeight="10420" tabRatio="762" firstSheet="2" activeTab="2" xr2:uid="{00000000-000D-0000-FFFF-FFFF00000000}"/>
  </bookViews>
  <sheets>
    <sheet name="Consignes" sheetId="8" r:id="rId1"/>
    <sheet name="Achats antérieurs" sheetId="9" r:id="rId2"/>
    <sheet name="ÉTAPE 1 - Démarrage" sheetId="5" r:id="rId3"/>
    <sheet name="ÉTAPE 2 - Flux - Année 1 " sheetId="7" r:id="rId4"/>
    <sheet name="ÉTAPE 3 - Flux - Année 2" sheetId="4" r:id="rId5"/>
    <sheet name="État du revenu" sheetId="3" r:id="rId6"/>
    <sheet name="Glossaire" sheetId="12" r:id="rId7"/>
    <sheet name="Lignes directrices, financement" sheetId="18" r:id="rId8"/>
  </sheets>
  <definedNames>
    <definedName name="Interest_Rate">#REF!</definedName>
    <definedName name="Loan_Amount">#REF!</definedName>
    <definedName name="Loan_Start">#REF!</definedName>
    <definedName name="Loan_Years">#REF!</definedName>
    <definedName name="Num_Pmt_Per_Year">#REF!</definedName>
    <definedName name="_xlnm.Print_Area" localSheetId="1">'Achats antérieurs'!$B$2:$C$27</definedName>
    <definedName name="_xlnm.Print_Area" localSheetId="0">Consignes!$B$2:$B$22</definedName>
    <definedName name="_xlnm.Print_Area" localSheetId="2">'ÉTAPE 1 - Démarrage'!$B$1:$H$40</definedName>
    <definedName name="_xlnm.Print_Area" localSheetId="3">'ÉTAPE 2 - Flux - Année 1 '!$B$1:$P$68</definedName>
    <definedName name="_xlnm.Print_Area" localSheetId="4">'ÉTAPE 3 - Flux - Année 2'!$B$1:$P$64</definedName>
    <definedName name="_xlnm.Print_Area" localSheetId="5">'État du revenu'!$B$2:$D$54</definedName>
    <definedName name="_xlnm.Print_Area" localSheetId="6">Glossaire!$B$1:$C$19</definedName>
    <definedName name="_xlnm.Print_Area" localSheetId="7">'Lignes directrices, financement'!$B$2:$B$26</definedName>
    <definedName name="Scheduled_Extra_Payment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2" i="4" l="1"/>
  <c r="N52" i="4"/>
  <c r="M52" i="4"/>
  <c r="L52" i="4"/>
  <c r="K52" i="4"/>
  <c r="J52" i="4"/>
  <c r="I52" i="4"/>
  <c r="H52" i="4"/>
  <c r="G52" i="4"/>
  <c r="G57" i="4" s="1"/>
  <c r="F52" i="4"/>
  <c r="E52" i="4"/>
  <c r="D52" i="4"/>
  <c r="D57" i="4" s="1"/>
  <c r="O56" i="7"/>
  <c r="O61" i="7" s="1"/>
  <c r="N56" i="7"/>
  <c r="N61" i="7" s="1"/>
  <c r="M56" i="7"/>
  <c r="L56" i="7"/>
  <c r="L61" i="7" s="1"/>
  <c r="K56" i="7"/>
  <c r="K61" i="7" s="1"/>
  <c r="J56" i="7"/>
  <c r="J61" i="7" s="1"/>
  <c r="I56" i="7"/>
  <c r="I61" i="7" s="1"/>
  <c r="H56" i="7"/>
  <c r="G56" i="7"/>
  <c r="G61" i="7" s="1"/>
  <c r="F56" i="7"/>
  <c r="F61" i="7" s="1"/>
  <c r="E56" i="7"/>
  <c r="H61" i="7"/>
  <c r="M61" i="7"/>
  <c r="O47" i="7"/>
  <c r="N47" i="7"/>
  <c r="M47" i="7"/>
  <c r="L47" i="7"/>
  <c r="K47" i="7"/>
  <c r="J47" i="7"/>
  <c r="I47" i="7"/>
  <c r="H47" i="7"/>
  <c r="P47" i="7" s="1"/>
  <c r="G47" i="7"/>
  <c r="F47" i="7"/>
  <c r="E47" i="7"/>
  <c r="D47" i="7"/>
  <c r="O44" i="4"/>
  <c r="N44" i="4"/>
  <c r="M44" i="4"/>
  <c r="M47" i="4" s="1"/>
  <c r="L44" i="4"/>
  <c r="K44" i="4"/>
  <c r="J44" i="4"/>
  <c r="J47" i="4" s="1"/>
  <c r="I44" i="4"/>
  <c r="H44" i="4"/>
  <c r="G44" i="4"/>
  <c r="G47" i="4" s="1"/>
  <c r="F44" i="4"/>
  <c r="E44" i="4"/>
  <c r="D44" i="4"/>
  <c r="D47" i="4" s="1"/>
  <c r="E47" i="4"/>
  <c r="F47" i="4"/>
  <c r="L47" i="4"/>
  <c r="N47" i="4"/>
  <c r="E43" i="4"/>
  <c r="F43" i="4"/>
  <c r="G43" i="4"/>
  <c r="H43" i="4"/>
  <c r="I43" i="4"/>
  <c r="J43" i="4"/>
  <c r="K43" i="4"/>
  <c r="L43" i="4"/>
  <c r="M43" i="4"/>
  <c r="N43" i="4"/>
  <c r="O43" i="4"/>
  <c r="D43" i="4"/>
  <c r="P43" i="4" s="1"/>
  <c r="O50" i="4"/>
  <c r="N50" i="4"/>
  <c r="M50" i="4"/>
  <c r="L50" i="4"/>
  <c r="K50" i="4"/>
  <c r="J50" i="4"/>
  <c r="I50" i="4"/>
  <c r="H50" i="4"/>
  <c r="G50" i="4"/>
  <c r="F50" i="4"/>
  <c r="E50" i="4"/>
  <c r="D50" i="4"/>
  <c r="O54" i="7"/>
  <c r="N54" i="7"/>
  <c r="M54" i="7"/>
  <c r="L54" i="7"/>
  <c r="K54" i="7"/>
  <c r="J54" i="7"/>
  <c r="I54" i="7"/>
  <c r="H54" i="7"/>
  <c r="G54" i="7"/>
  <c r="F54" i="7"/>
  <c r="E54" i="7"/>
  <c r="C53" i="7"/>
  <c r="P53" i="7" s="1"/>
  <c r="B54" i="7"/>
  <c r="B50" i="4" s="1"/>
  <c r="D9" i="7"/>
  <c r="D13" i="7" s="1"/>
  <c r="O53" i="4"/>
  <c r="N53" i="4"/>
  <c r="M53" i="4"/>
  <c r="L53" i="4"/>
  <c r="L57" i="4" s="1"/>
  <c r="K53" i="4"/>
  <c r="K57" i="4" s="1"/>
  <c r="J53" i="4"/>
  <c r="I53" i="4"/>
  <c r="H53" i="4"/>
  <c r="G53" i="4"/>
  <c r="F53" i="4"/>
  <c r="E53" i="4"/>
  <c r="O51" i="4"/>
  <c r="N51" i="4"/>
  <c r="M51" i="4"/>
  <c r="L51" i="4"/>
  <c r="K51" i="4"/>
  <c r="J51" i="4"/>
  <c r="I51" i="4"/>
  <c r="H51" i="4"/>
  <c r="G51" i="4"/>
  <c r="F51" i="4"/>
  <c r="E51" i="4"/>
  <c r="D3" i="4"/>
  <c r="E3" i="4"/>
  <c r="F3" i="4"/>
  <c r="G3" i="4"/>
  <c r="H3" i="4"/>
  <c r="I3" i="4"/>
  <c r="J3" i="4"/>
  <c r="K3" i="4"/>
  <c r="L3" i="4"/>
  <c r="M3" i="4"/>
  <c r="N3" i="4"/>
  <c r="O3" i="4"/>
  <c r="D3" i="7"/>
  <c r="E3" i="7"/>
  <c r="F3" i="7"/>
  <c r="G3" i="7"/>
  <c r="H3" i="7"/>
  <c r="I3" i="7"/>
  <c r="J3" i="7"/>
  <c r="K3" i="7"/>
  <c r="L3" i="7"/>
  <c r="M3" i="7"/>
  <c r="N3" i="7"/>
  <c r="O3" i="7"/>
  <c r="P39" i="4"/>
  <c r="D32" i="3"/>
  <c r="C33" i="5"/>
  <c r="C27" i="5"/>
  <c r="C35" i="5"/>
  <c r="D52" i="7"/>
  <c r="D9" i="4"/>
  <c r="D21" i="4"/>
  <c r="E9" i="4"/>
  <c r="E21" i="4"/>
  <c r="F9" i="4"/>
  <c r="F21" i="4"/>
  <c r="G9" i="4"/>
  <c r="H9" i="4"/>
  <c r="H13" i="4"/>
  <c r="H18" i="4"/>
  <c r="H21" i="4"/>
  <c r="H25" i="4"/>
  <c r="I9" i="4"/>
  <c r="I21" i="4"/>
  <c r="I25" i="4"/>
  <c r="J9" i="4"/>
  <c r="J13" i="4"/>
  <c r="J18" i="4"/>
  <c r="J21" i="4"/>
  <c r="J25" i="4"/>
  <c r="K9" i="4"/>
  <c r="K21" i="4"/>
  <c r="L9" i="4"/>
  <c r="L21" i="4"/>
  <c r="M9" i="4"/>
  <c r="M21" i="4"/>
  <c r="N9" i="4"/>
  <c r="N21" i="4"/>
  <c r="O9" i="4"/>
  <c r="E27" i="5"/>
  <c r="E35" i="5"/>
  <c r="E37" i="5"/>
  <c r="E38" i="5"/>
  <c r="E33" i="5"/>
  <c r="D10" i="4"/>
  <c r="D22" i="4"/>
  <c r="E10" i="4"/>
  <c r="F10" i="4"/>
  <c r="G10" i="4"/>
  <c r="H10" i="4"/>
  <c r="I10" i="4"/>
  <c r="J10" i="4"/>
  <c r="K10" i="4"/>
  <c r="K22" i="4"/>
  <c r="L10" i="4"/>
  <c r="L22" i="4"/>
  <c r="M10" i="4"/>
  <c r="M13" i="4"/>
  <c r="M18" i="4"/>
  <c r="N10" i="4"/>
  <c r="N13" i="4"/>
  <c r="N18" i="4"/>
  <c r="O10" i="4"/>
  <c r="D11" i="4"/>
  <c r="E11" i="4"/>
  <c r="F11" i="4"/>
  <c r="F23" i="4"/>
  <c r="G11" i="4"/>
  <c r="G23" i="4"/>
  <c r="G25" i="4"/>
  <c r="H11" i="4"/>
  <c r="I11" i="4"/>
  <c r="I23" i="4"/>
  <c r="J11" i="4"/>
  <c r="K11" i="4"/>
  <c r="K23" i="4"/>
  <c r="L11" i="4"/>
  <c r="M11" i="4"/>
  <c r="N11" i="4"/>
  <c r="N23" i="4"/>
  <c r="O11" i="4"/>
  <c r="O23" i="4"/>
  <c r="D12" i="4"/>
  <c r="E12" i="4"/>
  <c r="F12" i="4"/>
  <c r="G12" i="4"/>
  <c r="G24" i="4"/>
  <c r="H12" i="4"/>
  <c r="H24" i="4"/>
  <c r="I12" i="4"/>
  <c r="I24" i="4"/>
  <c r="J12" i="4"/>
  <c r="K12" i="4"/>
  <c r="K13" i="4"/>
  <c r="K18" i="4"/>
  <c r="L12" i="4"/>
  <c r="M12" i="4"/>
  <c r="N12" i="4"/>
  <c r="O12" i="4"/>
  <c r="P15" i="4"/>
  <c r="P29" i="4"/>
  <c r="P30" i="4"/>
  <c r="D23" i="3"/>
  <c r="P31" i="4"/>
  <c r="P32" i="4"/>
  <c r="P33" i="4"/>
  <c r="P34" i="4"/>
  <c r="P35" i="4"/>
  <c r="D28" i="3"/>
  <c r="P36" i="4"/>
  <c r="P37" i="4"/>
  <c r="D30" i="3"/>
  <c r="P38" i="4"/>
  <c r="D31" i="3"/>
  <c r="P40" i="4"/>
  <c r="P41" i="4"/>
  <c r="D34" i="3"/>
  <c r="P42" i="4"/>
  <c r="P45" i="4"/>
  <c r="P46" i="4"/>
  <c r="F33" i="5"/>
  <c r="G33" i="5"/>
  <c r="H33" i="5"/>
  <c r="D33" i="5"/>
  <c r="D27" i="5"/>
  <c r="F27" i="5"/>
  <c r="F35" i="5"/>
  <c r="F37" i="5"/>
  <c r="C37" i="5" s="1"/>
  <c r="C38" i="5" s="1"/>
  <c r="E39" i="5"/>
  <c r="G27" i="5"/>
  <c r="G35" i="5"/>
  <c r="G37" i="5"/>
  <c r="G38" i="5"/>
  <c r="H27" i="5"/>
  <c r="H35" i="5"/>
  <c r="H37" i="5"/>
  <c r="H38" i="5"/>
  <c r="B53" i="4"/>
  <c r="B52" i="4"/>
  <c r="B51" i="4"/>
  <c r="B14" i="4"/>
  <c r="B59" i="7"/>
  <c r="B57" i="7"/>
  <c r="B58" i="7"/>
  <c r="B54" i="4" s="1"/>
  <c r="B56" i="7"/>
  <c r="B55" i="7"/>
  <c r="B29" i="4"/>
  <c r="B22" i="3" s="1"/>
  <c r="B30" i="4"/>
  <c r="B31" i="4"/>
  <c r="B32" i="4"/>
  <c r="B25" i="3" s="1"/>
  <c r="B33" i="4"/>
  <c r="B34" i="4"/>
  <c r="B27" i="3" s="1"/>
  <c r="B35" i="4"/>
  <c r="B28" i="3" s="1"/>
  <c r="B36" i="4"/>
  <c r="B29" i="3" s="1"/>
  <c r="B37" i="4"/>
  <c r="B30" i="3" s="1"/>
  <c r="B38" i="4"/>
  <c r="B40" i="4"/>
  <c r="B33" i="3" s="1"/>
  <c r="B41" i="4"/>
  <c r="B34" i="3" s="1"/>
  <c r="B42" i="4"/>
  <c r="B35" i="3" s="1"/>
  <c r="B43" i="4"/>
  <c r="B44" i="4"/>
  <c r="B45" i="4"/>
  <c r="B46" i="4"/>
  <c r="D2" i="7"/>
  <c r="F2" i="7" s="1"/>
  <c r="B28" i="4"/>
  <c r="B27" i="4"/>
  <c r="J22" i="4"/>
  <c r="J23" i="4"/>
  <c r="J24" i="4"/>
  <c r="J17" i="4"/>
  <c r="I22" i="4"/>
  <c r="I47" i="4"/>
  <c r="I17" i="4"/>
  <c r="F22" i="4"/>
  <c r="F24" i="4"/>
  <c r="F17" i="4"/>
  <c r="B14" i="7"/>
  <c r="J11" i="5"/>
  <c r="J12" i="5"/>
  <c r="J13" i="5"/>
  <c r="J14" i="5"/>
  <c r="J16" i="5"/>
  <c r="J17" i="5"/>
  <c r="J18" i="5"/>
  <c r="J19" i="5"/>
  <c r="J20" i="5"/>
  <c r="J21" i="5"/>
  <c r="J22" i="5"/>
  <c r="J23" i="5"/>
  <c r="J24" i="5"/>
  <c r="J25" i="5"/>
  <c r="J26" i="5"/>
  <c r="J29" i="5"/>
  <c r="J30" i="5"/>
  <c r="J31" i="5"/>
  <c r="J32" i="5"/>
  <c r="C20" i="4"/>
  <c r="B8" i="4"/>
  <c r="D17" i="4"/>
  <c r="P17" i="4"/>
  <c r="H47" i="4"/>
  <c r="K47" i="4"/>
  <c r="M23" i="4"/>
  <c r="M24" i="4"/>
  <c r="M17" i="4"/>
  <c r="O47" i="4"/>
  <c r="P28" i="4"/>
  <c r="D24" i="3"/>
  <c r="D26" i="3"/>
  <c r="D38" i="3"/>
  <c r="D39" i="3"/>
  <c r="P5" i="4"/>
  <c r="P6" i="4"/>
  <c r="P7" i="4"/>
  <c r="P56" i="4"/>
  <c r="D47" i="3"/>
  <c r="B55" i="4"/>
  <c r="B46" i="3"/>
  <c r="B45" i="3"/>
  <c r="B44" i="3"/>
  <c r="B43" i="3"/>
  <c r="B37" i="3"/>
  <c r="B38" i="3"/>
  <c r="B39" i="3"/>
  <c r="B36" i="3"/>
  <c r="D16" i="7"/>
  <c r="P16" i="7" s="1"/>
  <c r="D18" i="7"/>
  <c r="P18" i="7"/>
  <c r="D17" i="7"/>
  <c r="P17" i="7" s="1"/>
  <c r="B3" i="4"/>
  <c r="P4" i="4"/>
  <c r="B4" i="4"/>
  <c r="B21" i="4" s="1"/>
  <c r="B13" i="3" s="1"/>
  <c r="G22" i="4"/>
  <c r="H22" i="4"/>
  <c r="N22" i="4"/>
  <c r="N25" i="4"/>
  <c r="O22" i="4"/>
  <c r="H23" i="4"/>
  <c r="L23" i="4"/>
  <c r="E24" i="4"/>
  <c r="L24" i="4"/>
  <c r="N24" i="4"/>
  <c r="O24" i="4"/>
  <c r="D23" i="4"/>
  <c r="D24" i="4"/>
  <c r="P54" i="4"/>
  <c r="D45" i="3"/>
  <c r="P55" i="4"/>
  <c r="D46" i="3"/>
  <c r="P14" i="4"/>
  <c r="P16" i="4"/>
  <c r="B17" i="7"/>
  <c r="B18" i="7"/>
  <c r="B16" i="7"/>
  <c r="B15" i="7"/>
  <c r="D12" i="7"/>
  <c r="E12" i="7"/>
  <c r="E27" i="7" s="1"/>
  <c r="F12" i="7"/>
  <c r="G12" i="7"/>
  <c r="G27" i="7" s="1"/>
  <c r="H12" i="7"/>
  <c r="H27" i="7" s="1"/>
  <c r="I12" i="7"/>
  <c r="I27" i="7"/>
  <c r="J12" i="7"/>
  <c r="J27" i="7" s="1"/>
  <c r="K12" i="7"/>
  <c r="K27" i="7" s="1"/>
  <c r="L12" i="7"/>
  <c r="L27" i="7" s="1"/>
  <c r="M12" i="7"/>
  <c r="M27" i="7"/>
  <c r="N12" i="7"/>
  <c r="N27" i="7" s="1"/>
  <c r="O12" i="7"/>
  <c r="O27" i="7" s="1"/>
  <c r="B6" i="4"/>
  <c r="B11" i="4" s="1"/>
  <c r="B7" i="4"/>
  <c r="B9" i="3" s="1"/>
  <c r="B5" i="4"/>
  <c r="B7" i="3" s="1"/>
  <c r="P31" i="7"/>
  <c r="P32" i="7"/>
  <c r="C22" i="3" s="1"/>
  <c r="P33" i="7"/>
  <c r="C23" i="3" s="1"/>
  <c r="P34" i="7"/>
  <c r="C24" i="3" s="1"/>
  <c r="P35" i="7"/>
  <c r="C25" i="3" s="1"/>
  <c r="P36" i="7"/>
  <c r="C26" i="3" s="1"/>
  <c r="P37" i="7"/>
  <c r="C27" i="3" s="1"/>
  <c r="P38" i="7"/>
  <c r="C28" i="3" s="1"/>
  <c r="P39" i="7"/>
  <c r="C29" i="3" s="1"/>
  <c r="P40" i="7"/>
  <c r="P41" i="7"/>
  <c r="C31" i="3" s="1"/>
  <c r="P42" i="7"/>
  <c r="C32" i="3" s="1"/>
  <c r="P43" i="7"/>
  <c r="C33" i="3" s="1"/>
  <c r="P44" i="7"/>
  <c r="P45" i="7"/>
  <c r="P48" i="7"/>
  <c r="C38" i="3" s="1"/>
  <c r="P49" i="7"/>
  <c r="C39" i="3" s="1"/>
  <c r="P19" i="7"/>
  <c r="P58" i="7"/>
  <c r="C45" i="3" s="1"/>
  <c r="P59" i="7"/>
  <c r="C46" i="3" s="1"/>
  <c r="P60" i="7"/>
  <c r="E20" i="7"/>
  <c r="F20" i="7"/>
  <c r="G20" i="7"/>
  <c r="H20" i="7"/>
  <c r="I20" i="7"/>
  <c r="J20" i="7"/>
  <c r="K20" i="7"/>
  <c r="L20" i="7"/>
  <c r="M20" i="7"/>
  <c r="N20" i="7"/>
  <c r="O20" i="7"/>
  <c r="B27" i="7"/>
  <c r="B12" i="7"/>
  <c r="P7" i="7"/>
  <c r="F9" i="7"/>
  <c r="F24" i="7" s="1"/>
  <c r="F10" i="7"/>
  <c r="F25" i="7"/>
  <c r="F11" i="7"/>
  <c r="F26" i="7"/>
  <c r="G9" i="5"/>
  <c r="P55" i="7"/>
  <c r="C25" i="9"/>
  <c r="H9" i="5"/>
  <c r="F9" i="5"/>
  <c r="E9" i="5"/>
  <c r="D9" i="5"/>
  <c r="P30" i="7"/>
  <c r="B26" i="7"/>
  <c r="B25" i="7"/>
  <c r="B24" i="7"/>
  <c r="O11" i="7"/>
  <c r="O26" i="7" s="1"/>
  <c r="N11" i="7"/>
  <c r="N26" i="7"/>
  <c r="M11" i="7"/>
  <c r="M26" i="7"/>
  <c r="L11" i="7"/>
  <c r="L26" i="7" s="1"/>
  <c r="J11" i="7"/>
  <c r="J26" i="7" s="1"/>
  <c r="I11" i="7"/>
  <c r="I26" i="7" s="1"/>
  <c r="H11" i="7"/>
  <c r="H26" i="7"/>
  <c r="G11" i="7"/>
  <c r="G26" i="7" s="1"/>
  <c r="E11" i="7"/>
  <c r="E26" i="7" s="1"/>
  <c r="D11" i="7"/>
  <c r="D26" i="7"/>
  <c r="B11" i="7"/>
  <c r="O10" i="7"/>
  <c r="O25" i="7"/>
  <c r="N10" i="7"/>
  <c r="N25" i="7" s="1"/>
  <c r="M10" i="7"/>
  <c r="M25" i="7" s="1"/>
  <c r="L10" i="7"/>
  <c r="L25" i="7" s="1"/>
  <c r="K10" i="7"/>
  <c r="K25" i="7"/>
  <c r="J10" i="7"/>
  <c r="J25" i="7"/>
  <c r="I10" i="7"/>
  <c r="I25" i="7" s="1"/>
  <c r="H10" i="7"/>
  <c r="H25" i="7" s="1"/>
  <c r="H28" i="7" s="1"/>
  <c r="G10" i="7"/>
  <c r="G25" i="7" s="1"/>
  <c r="E10" i="7"/>
  <c r="E25" i="7" s="1"/>
  <c r="D10" i="7"/>
  <c r="B10" i="7"/>
  <c r="O9" i="7"/>
  <c r="O24" i="7" s="1"/>
  <c r="O13" i="7"/>
  <c r="N9" i="7"/>
  <c r="N24" i="7"/>
  <c r="M9" i="7"/>
  <c r="L9" i="7"/>
  <c r="K9" i="7"/>
  <c r="K24" i="7" s="1"/>
  <c r="K11" i="7"/>
  <c r="K26" i="7" s="1"/>
  <c r="J9" i="7"/>
  <c r="J24" i="7"/>
  <c r="J28" i="7" s="1"/>
  <c r="I9" i="7"/>
  <c r="I24" i="7" s="1"/>
  <c r="I13" i="7"/>
  <c r="I46" i="7" s="1"/>
  <c r="I50" i="7" s="1"/>
  <c r="H9" i="7"/>
  <c r="G9" i="7"/>
  <c r="G24" i="7" s="1"/>
  <c r="E9" i="7"/>
  <c r="E24" i="7" s="1"/>
  <c r="B9" i="7"/>
  <c r="P5" i="7"/>
  <c r="P4" i="7"/>
  <c r="B23" i="3"/>
  <c r="B24" i="3"/>
  <c r="B26" i="3"/>
  <c r="B31" i="3"/>
  <c r="B32" i="3"/>
  <c r="E17" i="4"/>
  <c r="G17" i="4"/>
  <c r="H17" i="4"/>
  <c r="K17" i="4"/>
  <c r="L17" i="4"/>
  <c r="N17" i="4"/>
  <c r="O17" i="4"/>
  <c r="P49" i="4"/>
  <c r="D42" i="3"/>
  <c r="D35" i="3"/>
  <c r="D33" i="3"/>
  <c r="D27" i="3"/>
  <c r="D25" i="3"/>
  <c r="P27" i="4"/>
  <c r="D21" i="3"/>
  <c r="P6" i="7"/>
  <c r="P57" i="7"/>
  <c r="B9" i="4"/>
  <c r="D35" i="5"/>
  <c r="D37" i="5"/>
  <c r="D38" i="5"/>
  <c r="D14" i="7"/>
  <c r="H39" i="5"/>
  <c r="G39" i="5"/>
  <c r="D39" i="5"/>
  <c r="F27" i="7"/>
  <c r="G21" i="4"/>
  <c r="O21" i="4"/>
  <c r="O25" i="4"/>
  <c r="O13" i="4"/>
  <c r="O18" i="4"/>
  <c r="E22" i="4"/>
  <c r="E13" i="4"/>
  <c r="E18" i="4"/>
  <c r="F25" i="4"/>
  <c r="F13" i="4"/>
  <c r="F18" i="4"/>
  <c r="C34" i="3"/>
  <c r="C12" i="3"/>
  <c r="P10" i="4"/>
  <c r="E23" i="4"/>
  <c r="D7" i="3"/>
  <c r="L25" i="4"/>
  <c r="D25" i="4"/>
  <c r="P21" i="4"/>
  <c r="P23" i="4"/>
  <c r="D15" i="3"/>
  <c r="E25" i="4"/>
  <c r="D13" i="4"/>
  <c r="K24" i="4"/>
  <c r="P24" i="4"/>
  <c r="D16" i="3"/>
  <c r="D22" i="3"/>
  <c r="L13" i="4"/>
  <c r="L18" i="4"/>
  <c r="G13" i="4"/>
  <c r="G18" i="4"/>
  <c r="D29" i="3"/>
  <c r="P9" i="4"/>
  <c r="P11" i="4"/>
  <c r="M22" i="4"/>
  <c r="M25" i="4"/>
  <c r="P12" i="4"/>
  <c r="I13" i="4"/>
  <c r="I18" i="4"/>
  <c r="K25" i="4"/>
  <c r="P22" i="4"/>
  <c r="D14" i="3"/>
  <c r="D8" i="3"/>
  <c r="P13" i="4"/>
  <c r="D18" i="4"/>
  <c r="D9" i="3"/>
  <c r="D6" i="3"/>
  <c r="D10" i="3"/>
  <c r="D18" i="3"/>
  <c r="D13" i="3"/>
  <c r="D17" i="3"/>
  <c r="P25" i="4"/>
  <c r="Q45" i="4"/>
  <c r="Q34" i="4"/>
  <c r="Q39" i="4"/>
  <c r="Q33" i="4"/>
  <c r="Q32" i="4"/>
  <c r="Q31" i="4"/>
  <c r="Q46" i="4"/>
  <c r="Q35" i="4"/>
  <c r="Q38" i="4"/>
  <c r="Q37" i="4"/>
  <c r="Q41" i="4"/>
  <c r="Q40" i="4"/>
  <c r="Q42" i="4"/>
  <c r="Q27" i="4"/>
  <c r="Q10" i="4"/>
  <c r="Q36" i="4"/>
  <c r="Q30" i="4"/>
  <c r="Q29" i="4"/>
  <c r="Q28" i="4"/>
  <c r="Q9" i="4"/>
  <c r="Q11" i="4"/>
  <c r="P18" i="4"/>
  <c r="Q12" i="4"/>
  <c r="H24" i="7"/>
  <c r="I2" i="7"/>
  <c r="G2" i="7"/>
  <c r="M24" i="7"/>
  <c r="N2" i="7"/>
  <c r="M2" i="7"/>
  <c r="H2" i="7"/>
  <c r="O2" i="7"/>
  <c r="D2" i="4" s="1"/>
  <c r="E2" i="4" s="1"/>
  <c r="F2" i="4" s="1"/>
  <c r="G2" i="4" s="1"/>
  <c r="H2" i="4" s="1"/>
  <c r="I2" i="4" s="1"/>
  <c r="J2" i="4" s="1"/>
  <c r="K2" i="4" s="1"/>
  <c r="L2" i="4" s="1"/>
  <c r="M2" i="4" s="1"/>
  <c r="N2" i="4" s="1"/>
  <c r="O2" i="4" s="1"/>
  <c r="L2" i="7"/>
  <c r="E2" i="7"/>
  <c r="K2" i="7"/>
  <c r="L24" i="7"/>
  <c r="F13" i="7"/>
  <c r="F46" i="7" s="1"/>
  <c r="F50" i="7" s="1"/>
  <c r="D27" i="7"/>
  <c r="J2" i="7"/>
  <c r="D61" i="7"/>
  <c r="P52" i="7"/>
  <c r="C42" i="3" s="1"/>
  <c r="D15" i="7"/>
  <c r="P15" i="7" s="1"/>
  <c r="P51" i="4"/>
  <c r="P50" i="4"/>
  <c r="D43" i="3"/>
  <c r="J57" i="4"/>
  <c r="H57" i="4" l="1"/>
  <c r="H58" i="4" s="1"/>
  <c r="H60" i="4" s="1"/>
  <c r="N57" i="4"/>
  <c r="N58" i="4" s="1"/>
  <c r="N60" i="4" s="1"/>
  <c r="F57" i="4"/>
  <c r="F58" i="4" s="1"/>
  <c r="F60" i="4" s="1"/>
  <c r="M57" i="4"/>
  <c r="O57" i="4"/>
  <c r="O58" i="4" s="1"/>
  <c r="O60" i="4" s="1"/>
  <c r="I57" i="4"/>
  <c r="I58" i="4" s="1"/>
  <c r="I60" i="4" s="1"/>
  <c r="F38" i="5"/>
  <c r="F39" i="5" s="1"/>
  <c r="E57" i="4"/>
  <c r="E58" i="4" s="1"/>
  <c r="E60" i="4" s="1"/>
  <c r="F62" i="7"/>
  <c r="F64" i="7" s="1"/>
  <c r="E61" i="7"/>
  <c r="K58" i="4"/>
  <c r="K60" i="4" s="1"/>
  <c r="M58" i="4"/>
  <c r="M60" i="4" s="1"/>
  <c r="D58" i="4"/>
  <c r="D60" i="4" s="1"/>
  <c r="P53" i="4"/>
  <c r="L58" i="4"/>
  <c r="L60" i="4" s="1"/>
  <c r="P52" i="4"/>
  <c r="J58" i="4"/>
  <c r="J60" i="4" s="1"/>
  <c r="C21" i="3"/>
  <c r="I28" i="7"/>
  <c r="N13" i="7"/>
  <c r="P12" i="7"/>
  <c r="I62" i="7"/>
  <c r="I64" i="7" s="1"/>
  <c r="N28" i="7"/>
  <c r="K13" i="7"/>
  <c r="K46" i="7" s="1"/>
  <c r="K50" i="7" s="1"/>
  <c r="J13" i="7"/>
  <c r="F28" i="7"/>
  <c r="D24" i="7"/>
  <c r="P24" i="7" s="1"/>
  <c r="C13" i="3" s="1"/>
  <c r="P54" i="7"/>
  <c r="C43" i="3" s="1"/>
  <c r="P56" i="7"/>
  <c r="C44" i="3" s="1"/>
  <c r="M28" i="7"/>
  <c r="O21" i="7"/>
  <c r="B12" i="4"/>
  <c r="E13" i="7"/>
  <c r="P10" i="7"/>
  <c r="L13" i="7"/>
  <c r="D20" i="7"/>
  <c r="P20" i="7" s="1"/>
  <c r="F21" i="7"/>
  <c r="H13" i="7"/>
  <c r="H21" i="7" s="1"/>
  <c r="M13" i="7"/>
  <c r="B10" i="4"/>
  <c r="B22" i="4"/>
  <c r="B14" i="3" s="1"/>
  <c r="B6" i="3"/>
  <c r="P26" i="7"/>
  <c r="C15" i="3" s="1"/>
  <c r="O28" i="7"/>
  <c r="N21" i="7"/>
  <c r="N46" i="7"/>
  <c r="N50" i="7" s="1"/>
  <c r="N62" i="7" s="1"/>
  <c r="C9" i="3"/>
  <c r="P27" i="7"/>
  <c r="C16" i="3" s="1"/>
  <c r="D46" i="7"/>
  <c r="D50" i="7" s="1"/>
  <c r="E21" i="7"/>
  <c r="E46" i="7"/>
  <c r="E50" i="7" s="1"/>
  <c r="C7" i="3"/>
  <c r="G28" i="7"/>
  <c r="L21" i="7"/>
  <c r="L46" i="7"/>
  <c r="L50" i="7" s="1"/>
  <c r="J46" i="7"/>
  <c r="J50" i="7" s="1"/>
  <c r="J21" i="7"/>
  <c r="K28" i="7"/>
  <c r="L28" i="7"/>
  <c r="E28" i="7"/>
  <c r="H46" i="7"/>
  <c r="H50" i="7" s="1"/>
  <c r="M46" i="7"/>
  <c r="M50" i="7" s="1"/>
  <c r="M62" i="7" s="1"/>
  <c r="M64" i="7" s="1"/>
  <c r="M21" i="7"/>
  <c r="C47" i="3"/>
  <c r="P14" i="7"/>
  <c r="D25" i="7"/>
  <c r="O46" i="7"/>
  <c r="O50" i="7" s="1"/>
  <c r="O62" i="7" s="1"/>
  <c r="O64" i="7" s="1"/>
  <c r="P9" i="7"/>
  <c r="I21" i="7"/>
  <c r="G13" i="7"/>
  <c r="P11" i="7"/>
  <c r="B24" i="4"/>
  <c r="B16" i="3" s="1"/>
  <c r="C35" i="3"/>
  <c r="C30" i="3"/>
  <c r="B23" i="4"/>
  <c r="B15" i="3" s="1"/>
  <c r="B8" i="3"/>
  <c r="C37" i="3"/>
  <c r="P44" i="4"/>
  <c r="Q44" i="4" s="1"/>
  <c r="P47" i="4"/>
  <c r="G58" i="4"/>
  <c r="G60" i="4" s="1"/>
  <c r="Q43" i="4"/>
  <c r="D36" i="3"/>
  <c r="C39" i="5" l="1"/>
  <c r="J39" i="5"/>
  <c r="H62" i="7"/>
  <c r="H64" i="7" s="1"/>
  <c r="P60" i="4"/>
  <c r="J62" i="7"/>
  <c r="J64" i="7" s="1"/>
  <c r="C48" i="3"/>
  <c r="P61" i="7"/>
  <c r="P57" i="4"/>
  <c r="P58" i="4" s="1"/>
  <c r="D44" i="3"/>
  <c r="D48" i="3" s="1"/>
  <c r="E62" i="7"/>
  <c r="E64" i="7" s="1"/>
  <c r="K21" i="7"/>
  <c r="K62" i="7"/>
  <c r="K64" i="7" s="1"/>
  <c r="D21" i="7"/>
  <c r="P21" i="7" s="1"/>
  <c r="L62" i="7"/>
  <c r="L64" i="7" s="1"/>
  <c r="P13" i="7"/>
  <c r="C6" i="3"/>
  <c r="G21" i="7"/>
  <c r="G46" i="7"/>
  <c r="G50" i="7" s="1"/>
  <c r="G62" i="7" s="1"/>
  <c r="D28" i="7"/>
  <c r="D62" i="7" s="1"/>
  <c r="P25" i="7"/>
  <c r="C8" i="3"/>
  <c r="C10" i="3" s="1"/>
  <c r="Q11" i="7"/>
  <c r="P46" i="7"/>
  <c r="N64" i="7"/>
  <c r="D37" i="3"/>
  <c r="D40" i="3" s="1"/>
  <c r="D64" i="7" l="1"/>
  <c r="D68" i="7" s="1"/>
  <c r="E66" i="7" s="1"/>
  <c r="E68" i="7" s="1"/>
  <c r="F66" i="7" s="1"/>
  <c r="F68" i="7" s="1"/>
  <c r="G66" i="7" s="1"/>
  <c r="D49" i="3"/>
  <c r="D51" i="3" s="1"/>
  <c r="D52" i="3" s="1"/>
  <c r="D53" i="3" s="1"/>
  <c r="P50" i="7"/>
  <c r="G64" i="7"/>
  <c r="Q46" i="7"/>
  <c r="C36" i="3"/>
  <c r="C40" i="3" s="1"/>
  <c r="C49" i="3" s="1"/>
  <c r="Q30" i="7"/>
  <c r="Q38" i="7"/>
  <c r="Q33" i="7"/>
  <c r="Q43" i="7"/>
  <c r="Q35" i="7"/>
  <c r="Q36" i="7"/>
  <c r="Q44" i="7"/>
  <c r="Q49" i="7"/>
  <c r="Q39" i="7"/>
  <c r="Q48" i="7"/>
  <c r="Q47" i="7"/>
  <c r="Q41" i="7"/>
  <c r="Q12" i="7"/>
  <c r="Q10" i="7"/>
  <c r="Q40" i="7"/>
  <c r="Q45" i="7"/>
  <c r="Q37" i="7"/>
  <c r="Q34" i="7"/>
  <c r="Q31" i="7"/>
  <c r="Q32" i="7"/>
  <c r="Q42" i="7"/>
  <c r="Q9" i="7"/>
  <c r="C14" i="3"/>
  <c r="C17" i="3" s="1"/>
  <c r="C18" i="3" s="1"/>
  <c r="P28" i="7"/>
  <c r="P62" i="7" s="1"/>
  <c r="P64" i="7" s="1"/>
  <c r="P68" i="7" s="1"/>
  <c r="P62" i="4" s="1"/>
  <c r="P64" i="4" s="1"/>
  <c r="G68" i="7" l="1"/>
  <c r="H66" i="7" s="1"/>
  <c r="H68" i="7" s="1"/>
  <c r="I66" i="7" s="1"/>
  <c r="I68" i="7" s="1"/>
  <c r="J66" i="7" s="1"/>
  <c r="J68" i="7" s="1"/>
  <c r="K66" i="7" s="1"/>
  <c r="K68" i="7" s="1"/>
  <c r="L66" i="7" s="1"/>
  <c r="L68" i="7" s="1"/>
  <c r="M66" i="7" s="1"/>
  <c r="M68" i="7" s="1"/>
  <c r="N66" i="7" s="1"/>
  <c r="N68" i="7" s="1"/>
  <c r="O66" i="7" s="1"/>
  <c r="O68" i="7" s="1"/>
  <c r="D62" i="4" s="1"/>
  <c r="D64" i="4" s="1"/>
  <c r="E62" i="4" s="1"/>
  <c r="E64" i="4" s="1"/>
  <c r="F62" i="4" s="1"/>
  <c r="F64" i="4" s="1"/>
  <c r="G62" i="4" s="1"/>
  <c r="G64" i="4" s="1"/>
  <c r="H62" i="4" s="1"/>
  <c r="H64" i="4" s="1"/>
  <c r="I62" i="4" s="1"/>
  <c r="I64" i="4" s="1"/>
  <c r="J62" i="4" s="1"/>
  <c r="J64" i="4" s="1"/>
  <c r="K62" i="4" s="1"/>
  <c r="K64" i="4" s="1"/>
  <c r="L62" i="4" s="1"/>
  <c r="L64" i="4" s="1"/>
  <c r="M62" i="4" s="1"/>
  <c r="M64" i="4" s="1"/>
  <c r="N62" i="4" s="1"/>
  <c r="N64" i="4" s="1"/>
  <c r="O62" i="4" s="1"/>
  <c r="O64" i="4" s="1"/>
  <c r="C51" i="3"/>
  <c r="C52" i="3" s="1"/>
  <c r="C53" i="3" s="1"/>
</calcChain>
</file>

<file path=xl/sharedStrings.xml><?xml version="1.0" encoding="utf-8"?>
<sst xmlns="http://schemas.openxmlformats.org/spreadsheetml/2006/main" count="207" uniqueCount="178">
  <si>
    <t>Total</t>
  </si>
  <si>
    <t>Avg $</t>
  </si>
  <si>
    <t xml:space="preserve">   </t>
  </si>
  <si>
    <t>Capital</t>
  </si>
  <si>
    <t>`</t>
  </si>
  <si>
    <t>Lignes directrices concernant les liquidités</t>
  </si>
  <si>
    <t>Bienvenue dans l'outil de planification des liquidités de 24 mois de Futurpreneur Canada. Cet outil vous aidera à planifier et prouver les ventes et les dépenses prévues de votre entreprise pour les deux prochaines années.</t>
  </si>
  <si>
    <t>Les nombres que vous y entrerez doivent être fondés sur votre expérience, votre recherche et vos estimations liées aux activités de l'entreprise.</t>
  </si>
  <si>
    <t>Le gabarit de liquidités est divisé en plusieurs parties pour simplifier la création des flux. Vous pouvez revenir et réajuster vos chiffres à mesure que vous ajustez votre plan, mais il vaut mieux commencer par le démarrage, pour ensuite passer aux projections des liquidités de l'année 1, puis de l'année 2. Les feuilles sont protégées, de sorte à ne pouvoir entrer de valeurs que dans les cellules vertes. Les cellules jaunes vous montrent les données que vous avez entrées sur une feuille antérieure.</t>
  </si>
  <si>
    <t>Si vous avez déjà engagé des dépenses pour votre entreprise, indiquez-les dans la feuille des achats antérieurs. Si vous n'avez pas déjà fait d'achats, passez à l'étape suivante.</t>
  </si>
  <si>
    <t>Ressources :</t>
  </si>
  <si>
    <t>Achats antérieurs - Articles déjà achetés pour l'entreprise</t>
  </si>
  <si>
    <t>Article</t>
  </si>
  <si>
    <t>Coût</t>
  </si>
  <si>
    <t>Article numéro 2</t>
  </si>
  <si>
    <t>Article numéro 1</t>
  </si>
  <si>
    <t>Coût total</t>
  </si>
  <si>
    <t xml:space="preserve">Les lignes directrices du financement de Futurpreneur et les détails liés à votre prêt se trouvent dans l'onglet Lignes directrices, financement et sur le site Web de Futurpreneur Canada. </t>
  </si>
  <si>
    <t xml:space="preserve">L'état du revenu se remplit automatiquement une fois les feuilles de Flux de trésorerie Année 1 et Année 2 complétés. L'état du revenu vous donne une idée du progrès global de votre entreprise. </t>
  </si>
  <si>
    <t>Coûts de démarrage</t>
  </si>
  <si>
    <t>Sources de financement</t>
  </si>
  <si>
    <t>Montant</t>
  </si>
  <si>
    <t>Contribution du propriétaire</t>
  </si>
  <si>
    <t>Prêt de Futurpreneur</t>
  </si>
  <si>
    <t>Financement de la BDC</t>
  </si>
  <si>
    <t>Autre financement 2</t>
  </si>
  <si>
    <t>Coût de l'article</t>
  </si>
  <si>
    <t>Vérification du solde</t>
  </si>
  <si>
    <t>Article nécessaire au démarrage</t>
  </si>
  <si>
    <t>Pourcentage de contribution</t>
  </si>
  <si>
    <t>Argent</t>
  </si>
  <si>
    <t>TOTAUX</t>
  </si>
  <si>
    <t>Inventaire / Stock / Produit</t>
  </si>
  <si>
    <t>Coûts généraux de démarrage</t>
  </si>
  <si>
    <t>Assurance entreprise</t>
  </si>
  <si>
    <t>Permis d'entreprise</t>
  </si>
  <si>
    <t>Équipement</t>
  </si>
  <si>
    <t>Fournitures de bureau (bureau, rangement)</t>
  </si>
  <si>
    <t>Ordinateur, imprimante, télécopieur</t>
  </si>
  <si>
    <t>Système de comptabilité</t>
  </si>
  <si>
    <t>Consultation avec comptable pour la tenue de livres</t>
  </si>
  <si>
    <t>Frais juridiques pour la révision de contrats</t>
  </si>
  <si>
    <t>Site web</t>
  </si>
  <si>
    <t>Frais juridiques pour la révision de documents</t>
  </si>
  <si>
    <t>Frais d'améliorations du local</t>
  </si>
  <si>
    <t>Loyer du premier et dernier mois (dépôt)</t>
  </si>
  <si>
    <t>Fonds de roulement</t>
  </si>
  <si>
    <t>Mois</t>
  </si>
  <si>
    <t>Ventes catégorie 1</t>
  </si>
  <si>
    <t>Ventes catégorie 2</t>
  </si>
  <si>
    <t>Ventes catégorie 3</t>
  </si>
  <si>
    <t>Ventes catégorie 4</t>
  </si>
  <si>
    <t>Prévisions des ventes</t>
  </si>
  <si>
    <t>Revenus des ventes</t>
  </si>
  <si>
    <t>Revenus totaux des ventes</t>
  </si>
  <si>
    <t>Compte bancaire d'entreprise (entreprises déjà établies seulement)</t>
  </si>
  <si>
    <t>$ moyen des ventes</t>
  </si>
  <si>
    <t>% du coût des ventes</t>
  </si>
  <si>
    <t>Dépenses générales</t>
  </si>
  <si>
    <t>Frais juridiques</t>
  </si>
  <si>
    <t>Services de comptabilité</t>
  </si>
  <si>
    <t>Publicité et promotion</t>
  </si>
  <si>
    <t>Loyer commercial</t>
  </si>
  <si>
    <t>Taxes foncières</t>
  </si>
  <si>
    <t>Frais bancaires</t>
  </si>
  <si>
    <t>Fournitures de bureau et poste</t>
  </si>
  <si>
    <t>Services publics</t>
  </si>
  <si>
    <t>Système d'alarme</t>
  </si>
  <si>
    <t>Total, autres rentrées de fonds</t>
  </si>
  <si>
    <t>Sorties de fonds</t>
  </si>
  <si>
    <t>Coûts d'inventaire</t>
  </si>
  <si>
    <t>(B) TOTAL DES COÛTS D'INVENTAIRE</t>
  </si>
  <si>
    <t>Salaire du 1er propriétaire</t>
  </si>
  <si>
    <t>Salaire du 2e propriétaire</t>
  </si>
  <si>
    <t>Salaires, employés ou sous-traitants</t>
  </si>
  <si>
    <t>Formation</t>
  </si>
  <si>
    <t>Abonnements et cotisations</t>
  </si>
  <si>
    <t>(C) TOTAL DES DÉPENSES GÉNÉRALES</t>
  </si>
  <si>
    <t>(A) TOTAL DES RENTRÉES DE FONDS</t>
  </si>
  <si>
    <t>Autres dépenses</t>
  </si>
  <si>
    <t xml:space="preserve">(D) TOTAL DES AUTRES DÉPENSES </t>
  </si>
  <si>
    <t xml:space="preserve">(E) TOTAL DES SORTIES DE FONDS (B+C+D) </t>
  </si>
  <si>
    <t xml:space="preserve">(F)  FLUX DE TRÉSORERIE NET (A-E) </t>
  </si>
  <si>
    <t>(G)  MONTANT DE LA PÉRIODE PRÉCÉDENTE</t>
  </si>
  <si>
    <t>(H) FLUX DE TRÉSORERIE CUMULATIF (F+G)</t>
  </si>
  <si>
    <t>L'état du revenu est calculé automatiquement</t>
  </si>
  <si>
    <t>Téléphone et internet</t>
  </si>
  <si>
    <t>% des ventes</t>
  </si>
  <si>
    <t>Prévision - État du revenu</t>
  </si>
  <si>
    <t>Année 1</t>
  </si>
  <si>
    <t>Année 2</t>
  </si>
  <si>
    <t>Revenus</t>
  </si>
  <si>
    <t>Ventes</t>
  </si>
  <si>
    <t>Inventaire</t>
  </si>
  <si>
    <t>(C)  MARGE BRUTE (A-B)</t>
  </si>
  <si>
    <t>Dépenses</t>
  </si>
  <si>
    <t>Salaire du propriétaire</t>
  </si>
  <si>
    <t>(D) TOTAL DES DÉPENSES GÉNÉRALES</t>
  </si>
  <si>
    <t>(B) Total des coûts d'inventaire</t>
  </si>
  <si>
    <t>(A) Total des ventes</t>
  </si>
  <si>
    <t>(E) TOTAL DES AUTRES DÉPENSES</t>
  </si>
  <si>
    <t>(F) DÉPENSES TOTALES (D+E)</t>
  </si>
  <si>
    <t xml:space="preserve"> PROFIT NET AVANT IMPÔT (C-F)</t>
  </si>
  <si>
    <t>Impôt sur le revenu (environ 25 %)</t>
  </si>
  <si>
    <t>PROFIT NET APRÈS IMPÔT</t>
  </si>
  <si>
    <t>Lignes directrices pour le financement</t>
  </si>
  <si>
    <t>Futurpreneur Canada et son partenaire, la Banque de développement du Canada (BDC), sont fières de soutenir les jeunes entrepreneurs canadiens en leur offrant le financement nécessaire pour lancer leurs entreprises.</t>
  </si>
  <si>
    <t>Admissibilité au financement et montants</t>
  </si>
  <si>
    <t>Financement et modalités de remboursement</t>
  </si>
  <si>
    <t xml:space="preserve">Une fois le candidat approuvé pour le financement de Futurpreneur Canada, il peut aussi être admissible à d'autres sources de financement, jusqu'à deux fois le montant initial de l'offre de prêt Futurpreneur Canada, pour un meilleur soutien financier. Cette opportunité est rendue possible grâce au partenariat entre Futurpreneur Canada et la Banque du développement du Canada (BDC), et n'est offerte que par l'entremise de Futurpreneur Canada au moment de votre candidature. Consultez les modalités de financement de la BDC plus loin pour plus de renseignements. </t>
  </si>
  <si>
    <t>Aperçu de nos prêts</t>
  </si>
  <si>
    <t>Modalités de financement de Futurpreneur Canada</t>
  </si>
  <si>
    <t xml:space="preserve">Modalités de financement de la BDC </t>
  </si>
  <si>
    <t>Seul le paiement des intérêts est exigé la première année.
Paiement d'intérêts faits mensuellement après le premier versement.
Le remboursement du capital est effectué au moyen de mensualités égales, comprenant les frais d’intérêt, versées pendant les quatre années subséquentes.  
Mentorat d'affaires gratuit les deux premières années.</t>
  </si>
  <si>
    <t>Glossaire – Termes et définitions d’affaires</t>
  </si>
  <si>
    <t>Voici quelques définitions pour vous aider à remplir votre grille de flux de trésorerie</t>
  </si>
  <si>
    <t>Investissement du propriétaire ou contribution du propriétaire</t>
  </si>
  <si>
    <t xml:space="preserve">Fonds que le propriétaire de l’entreprise investit dans l’entreprise. Normalement, ces fonds proviennent d’une variété de sources, comme les économies personnelles du propriétaire ou de l’argent reçu en cadeau des membres de la famille. Les prêts personnels et les marges de crédit ne comptent pas, car dans ces cas l’argent est emprunté. </t>
  </si>
  <si>
    <t xml:space="preserve">Argent que le propriétaire planifie retirer de l’entreprise pour couvrir ses dépenses personnelles. Il est important que le propriétaire prenne en considération les fonds dont il a besoin chaque mois pour subvenir à ses propres besoins comme : remboursement de dettes, coûts liés à l’hébergement et dépenses générales liées au quotidien.  Nous prenons également en considération les contributions des conjoints et les revenus associés à d’autres emplois à temps partiel ou d’autres sources de revenus. </t>
  </si>
  <si>
    <t>Achats antérieurs ou historique des coûts</t>
  </si>
  <si>
    <t>Articles ou services déjà achetés pour le démarrage de l’entreprise. Ces coûts sont énumérés séparément des coûts de démarrage dans le gabarit du flux de trésorerie de Futurpreneur.</t>
  </si>
  <si>
    <t>Actifs fixes</t>
  </si>
  <si>
    <t xml:space="preserve">Articles et biens qui ne peuvent pas être échangés contre de l’argent immédiatement. Exemples : immobilier, meubles, équipement, machines, véhicules. </t>
  </si>
  <si>
    <t>Coûts fixes</t>
  </si>
  <si>
    <t>Dépenses régulières qui doivent être payées, peu importe le niveau d’exploitation de l’entreprise. Cela comprend des éléments comme les salaires normaux, le loyer ou l’assurance.</t>
  </si>
  <si>
    <t xml:space="preserve">De nombreuses assurances personnelles offrent peu ou n’offrent pas de protections pour les biens ou les activités de l’entreprise. L’assurance entreprise offre, quant à elle, une protection spécifique pour les biens, activités et parfois les employés de l’entreprise. Certaines entreprises ont besoin d’autres types de protections également. Communiquez avec un professionnel de l’assurance pour connaître le type d’assurance qu’il vous faut et les coûts qui y sont associés.   </t>
  </si>
  <si>
    <t>Paiement des intérêts</t>
  </si>
  <si>
    <t>À titre d’emprunteur, le paiement d’intérêts représente les frais que vous payez pour avoir emprunté de l’argent. Le taux et la fréquence du paiement sont déterminés au moment où vous signez une entente de prêt, et sont souvent décrits comme un taux annuel. Ne payer que les intérêts ne réduit pas le montant que vous devez au prêteur.</t>
  </si>
  <si>
    <t>Remboursement du capital</t>
  </si>
  <si>
    <t>Un paiement qui réduit le montant du prêt que vous devez. C’est différent du paiement des intérêts, car cela rembourse la somme que vous devez au prêteur.</t>
  </si>
  <si>
    <t>Démarrage</t>
  </si>
  <si>
    <t xml:space="preserve">Une entreprise qui est aux débuts de ses activités. </t>
  </si>
  <si>
    <t>Coûts variables</t>
  </si>
  <si>
    <t xml:space="preserve">Fonds disponible dans le compte bancaire de l’entreprise une fois que les dépenses liées au démarrage ont été couvertes. </t>
  </si>
  <si>
    <t>Coûts que vous devez assumer pendant que l’entreprise est en activité, pendant une période établie. Dans le flux de trésorerie, vous prenez en compte ces dépenses à une fréquence mensuelle.</t>
  </si>
  <si>
    <t>Profits cumulatifs</t>
  </si>
  <si>
    <t>Prévision du flux de trésorerie</t>
  </si>
  <si>
    <t xml:space="preserve">Un tableau qui indique tous les coûts prévus et vos revenus prévus pour une période donnée. Nous demandons un flux de trésorerie de 24 mois lorsque vous posez votre candidature à notre programme de démarrage. Le premier mois doit représenter le mois où votre prêt est déposé dans votre compte bancaire.  </t>
  </si>
  <si>
    <t>Argent disponible pour effectuer des achats pour démarrer et maintenir votre entreprise.</t>
  </si>
  <si>
    <t>Actifs</t>
  </si>
  <si>
    <t xml:space="preserve">Objets ou articles qui peuvent être vendus pour obtenir de l’argent. </t>
  </si>
  <si>
    <t xml:space="preserve">Sur chaque feuille, vous trouverez des boutons de navigation à votre gauche, ainsi que des astuces et consignes à votre droite. </t>
  </si>
  <si>
    <r>
      <rPr>
        <b/>
        <sz val="10.5"/>
        <rFont val="Calibri"/>
        <family val="2"/>
      </rPr>
      <t>ÉTAPE 1</t>
    </r>
    <r>
      <rPr>
        <sz val="10.5"/>
        <rFont val="Calibri"/>
        <family val="2"/>
      </rPr>
      <t xml:space="preserve"> - COMPLÉTEZ l'onglet DÉMARRAGE. C'est à cet endroit que vous indiquez le mois où vous vous attendez à recevoir le prêt de Futurpreneur, la contribution du propriétaire, les montants liés aux différents prêts et les coûts de démarrage. D'autres consignes et astuces vous seront indiquées à droite de chacune des feuilles. </t>
    </r>
  </si>
  <si>
    <r>
      <rPr>
        <b/>
        <sz val="10.5"/>
        <rFont val="Calibri"/>
        <family val="2"/>
      </rPr>
      <t>ÉTAPE 2</t>
    </r>
    <r>
      <rPr>
        <sz val="10.5"/>
        <rFont val="Calibri"/>
        <family val="2"/>
      </rPr>
      <t xml:space="preserve"> - COMPLÉTEZ l'onglet Flux - Année 1. C'est à cet endroit que vous devez indiquer vos projections quant aux ventes et aux dépenses de la première année. Ne mettez pas vos dépenses antérieures dans ce gabarit. Vous trouverez des consignes supplémentaires à droite. </t>
    </r>
  </si>
  <si>
    <r>
      <rPr>
        <b/>
        <sz val="10.5"/>
        <rFont val="Calibri"/>
        <family val="2"/>
      </rPr>
      <t>ÉTAPE 3</t>
    </r>
    <r>
      <rPr>
        <sz val="10.5"/>
        <rFont val="Calibri"/>
        <family val="2"/>
      </rPr>
      <t xml:space="preserve"> -  COMPLÉTEZ l'onglet Flux - Année 2. Poursuivez vos projections quant aux ventes et dépenses de la deuxième année. </t>
    </r>
  </si>
  <si>
    <t>Consultez le glossaire des termes et définitions d'affaires pour trouver des explications générales des termes et concepts.</t>
  </si>
  <si>
    <t>Location - Améliorations locatives</t>
  </si>
  <si>
    <t>Dépenses qui ne sont pas les mêmes d’un mois à l’autre. Le carburant utilisé par une entreprise de messagerie dépend des activités mensuelles, et doit être considéré comme un coût variable.</t>
  </si>
  <si>
    <t xml:space="preserve">Après avoir payé toutes les dépenses prévues et reçu les revenus prévus au cours d’une période onnée,  l’argent qu’il reste représente votre profit cumulatif. C'est la somme qui demeure dans le compte bancaire à la fin de chaque mois. Le flux de trésorerie cumulatif de votre chiffrier mensuel Futurpreneur ne peut jamais être négatif. Cela signifierait que vous avez dépensé plus d’argent que vous en avez à la fin du mois. </t>
  </si>
  <si>
    <t>Autre financement 1</t>
  </si>
  <si>
    <t>Si vous avez rédigé ces flux de trésorerie à l'aide du rédacteur de plan d'affaires de Futurpreneur Canada, il est important de reviser et éditer les données suivantes:</t>
  </si>
  <si>
    <t>SOUS-TOTAL - COUTS GENERAUX</t>
  </si>
  <si>
    <t>SOUS-TOTAL - INVENTAIRE / STOCK</t>
  </si>
  <si>
    <t>SOUS-TOTAL - COUTS GENERAUX + STOCK</t>
  </si>
  <si>
    <t>Démarrage -  Les coûts d'Inventaire / Stock / Produit seront groupés ensemble comme un coût et ne seront pas divisés par catégorie d'inventaire ou produit. Il faut structurer ces coûts par catégorie d'inventaire ou produit pour mieux expliquer les coûts d'inventaire / stock / produit initials. On suggère de ne pas dépasser un maximum de 3 ou 4 catégories.</t>
  </si>
  <si>
    <t>Prévisions et Revenus des ventes et Coûts d'inventaire dans les Flux de la 1ière et 2ième année ne seront pas divisés par produit, service ou catégorie. Il faut structurer les prix affichés dans les Flux de trésorerie, en les mettant par catégorie d’inventaire, produit ou service, pour une présentation de vos ventes et dépenses plus transparente.  On suggère de commencer par les prévisions de ventes et de ne pas dépasser un maximum de 3 ou 4 catégories.</t>
  </si>
  <si>
    <t>Produit / Catégorie / Service 1</t>
  </si>
  <si>
    <t>Produit / Catégorie / Service 2</t>
  </si>
  <si>
    <t>Produit / Catégorie / Service 3</t>
  </si>
  <si>
    <t>% des ventes brutes</t>
  </si>
  <si>
    <t>Inventaire / stock / produits initials (au démarrage)</t>
  </si>
  <si>
    <t>Visitez la section Ressources de notre site Web pour obtenir de l'aide avec votre planification financière au:</t>
  </si>
  <si>
    <t>http://www.futurpreneur.ca/fr/resources/operational-and-financial-planning/</t>
  </si>
  <si>
    <t>http://www.futurpreneur.ca/fr/get-started/</t>
  </si>
  <si>
    <t>Les candidats doivent démontrer qu’ils ont investi un minimum de 10 % (généralement) de la valeur totale du projet  
Une fois la demande approuvée, BDC préparera une lettre d’offre par courriel contenant d’autres conditions générales. 
Le client peut rembourser par anticipation la totalité ou une partie du capital impayé, à condition de verser à la BDC la somme due en intérêt jusqu’à la date du paiement, en y ajoutant une indemnité égale à l’intérêt additionnel de trois mois calculé sur le capital remboursé par anticipation. 
Une fois par année (de façon non cumulative), soit à la date anniversaire de la date d’autorisation du prêt, le client peut rembourser par anticipation 15 % du capital impayé sans indemnité. 
BDC impute des frais de traitement de 50 $ payables lors du versement du prêt. Il n'y a aucuns frais supplémentaires. 
Chaque année, l’intérêt exigé est le taux d’intérêt variable de la BDC* + 1.65%
*Communiquez avec le bureau de la BDC de votre région pour connaître le taux d'intérêt variable en vigueur.</t>
  </si>
  <si>
    <t>Rentrées de fonds</t>
  </si>
  <si>
    <t xml:space="preserve">Frais de gestion de prêt </t>
  </si>
  <si>
    <t xml:space="preserve"> Frais de transaction  </t>
  </si>
  <si>
    <t xml:space="preserve"> Frais de vente variable </t>
  </si>
  <si>
    <t>Frais de conception ou d'architecture</t>
  </si>
  <si>
    <t>Produit / Catégorie / Service 4</t>
  </si>
  <si>
    <t xml:space="preserve">Prévisions financières - Année 1 </t>
  </si>
  <si>
    <t>Prévisions financières - Année 2</t>
  </si>
  <si>
    <t xml:space="preserve">Aucune pénalité pour remboursement anticipé ou paiements supplémentaires à Futurpreneur Canada.
Futurpreneur Canada perçoit des frais de gestion uniques et non-remboursables de 1% du solde total de prêt, retenus au moment de déboursement des fonds.  
Chaque année, le taux d'intérêt est calculé en fonction du taux préférentiel de la CIBC* + 3.00% %, jusqu’à concurrence de 9 %, sauf si le taux préférentiel de la CIBC dépasse 9 %, auquel cas l’intérêt sera calculé quotidiennement et versé mensuellement au taux préférentiel de la CIBC.
*Consultez le site Web de la CIBC pour connaître le taux préférentiel en vigueur. </t>
  </si>
  <si>
    <t xml:space="preserve">Pour les entreprises dont le candidat est âgé entre 18 et 39 ans, et qui détient plus de 50% des parts de l'entreprise </t>
  </si>
  <si>
    <t>Premier mois du prêt de Futurpreneur 
p. ex. 04/24 représente avril 2024</t>
  </si>
  <si>
    <t xml:space="preserve">Peut être admissible à un financement pouvant atteindre 25,000 $ de Futurpreneur Canada et jusqu'à 50,000 $ de la BDC. </t>
  </si>
  <si>
    <t xml:space="preserve">Une nouvelle entreprise ou une entreprise qui est exploitée à temps plein jusqu'à 24 mois peuvent atteindre un financement jusqu'à 75,000 $, soit un prêt amorti sur cinq ans, selon notre programme standard.  
Consultez notre site Web pour connaître les autres critères d'admissibilité et trouver des renseignements à propos de nos programmes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</si>
</sst>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41" formatCode="_-* #,##0_-;\-* #,##0_-;_-* &quot;-&quot;_-;_-@_-"/>
    <numFmt numFmtId="164" formatCode="&quot;$&quot;#,##0_);\(&quot;$&quot;#,##0\)"/>
    <numFmt numFmtId="165" formatCode="&quot;$&quot;#,##0_);[Red]\(&quot;$&quot;#,##0\)"/>
    <numFmt numFmtId="166" formatCode="_(&quot;$&quot;* #,##0.00_);_(&quot;$&quot;* \(#,##0.00\);_(&quot;$&quot;* &quot;-&quot;??_);_(@_)"/>
    <numFmt numFmtId="167" formatCode="_(* #,##0.00_);_(* \(#,##0.00\);_(* &quot;-&quot;??_);_(@_)"/>
    <numFmt numFmtId="168" formatCode="0.0%"/>
    <numFmt numFmtId="169" formatCode="&quot;$&quot;#,##0"/>
    <numFmt numFmtId="170" formatCode="_(&quot;$&quot;* #,##0_);_(&quot;$&quot;* \(#,##0\);_(&quot;$&quot;* &quot;-&quot;??_);_(@_)"/>
    <numFmt numFmtId="171" formatCode="_(* #,##0_);_(* \(#,##0\);_(* &quot;-&quot;??_);_(@_)"/>
    <numFmt numFmtId="172" formatCode="&quot;$&quot;#,##0_);[Red]\-\ &quot;$&quot;#,##0"/>
    <numFmt numFmtId="173" formatCode="mmmm\ yyyy"/>
    <numFmt numFmtId="174" formatCode="#,##0_ ;[Red]\-#,##0\ "/>
  </numFmts>
  <fonts count="40" x14ac:knownFonts="1">
    <font>
      <sz val="10"/>
      <name val="Arial"/>
    </font>
    <font>
      <sz val="10"/>
      <name val="Arial"/>
      <family val="2"/>
    </font>
    <font>
      <b/>
      <sz val="14"/>
      <name val="Arial"/>
      <family val="2"/>
    </font>
    <font>
      <sz val="10"/>
      <name val="Arial"/>
      <family val="2"/>
    </font>
    <font>
      <b/>
      <sz val="10"/>
      <name val="Arial"/>
      <family val="2"/>
    </font>
    <font>
      <b/>
      <i/>
      <sz val="10"/>
      <name val="Arial"/>
      <family val="2"/>
    </font>
    <font>
      <sz val="14"/>
      <name val="Arial"/>
      <family val="2"/>
    </font>
    <font>
      <sz val="12"/>
      <name val="Calibri"/>
      <family val="2"/>
    </font>
    <font>
      <b/>
      <sz val="12"/>
      <name val="Calibri"/>
      <family val="2"/>
    </font>
    <font>
      <b/>
      <sz val="18"/>
      <name val="Calibri"/>
      <family val="2"/>
    </font>
    <font>
      <b/>
      <sz val="20"/>
      <name val="Calibri"/>
      <family val="2"/>
    </font>
    <font>
      <sz val="12"/>
      <name val="Times New Roman"/>
      <family val="1"/>
    </font>
    <font>
      <b/>
      <sz val="12"/>
      <name val="Arial"/>
      <family val="2"/>
    </font>
    <font>
      <sz val="10"/>
      <color indexed="10"/>
      <name val="Arial"/>
      <family val="2"/>
    </font>
    <font>
      <sz val="11"/>
      <name val="Calibri"/>
      <family val="2"/>
    </font>
    <font>
      <sz val="10"/>
      <name val="Arial"/>
      <family val="2"/>
    </font>
    <font>
      <b/>
      <sz val="14"/>
      <name val="Calibri"/>
      <family val="2"/>
    </font>
    <font>
      <sz val="12"/>
      <name val="Arial"/>
      <family val="2"/>
    </font>
    <font>
      <b/>
      <sz val="18"/>
      <name val="Arial"/>
      <family val="2"/>
    </font>
    <font>
      <b/>
      <sz val="16"/>
      <name val="Arial"/>
      <family val="2"/>
    </font>
    <font>
      <sz val="10.5"/>
      <name val="Calibri"/>
      <family val="2"/>
    </font>
    <font>
      <b/>
      <sz val="10.5"/>
      <name val="Calibri"/>
      <family val="2"/>
    </font>
    <font>
      <sz val="10.5"/>
      <name val="Arial"/>
      <family val="2"/>
    </font>
    <font>
      <sz val="9"/>
      <name val="Calibri"/>
      <family val="2"/>
    </font>
    <font>
      <sz val="11"/>
      <color theme="1"/>
      <name val="Calibri"/>
      <family val="2"/>
      <scheme val="minor"/>
    </font>
    <font>
      <sz val="11"/>
      <color theme="1"/>
      <name val="Agency FB"/>
      <family val="2"/>
    </font>
    <font>
      <b/>
      <sz val="11"/>
      <color rgb="FFFA7D00"/>
      <name val="Agency FB"/>
      <family val="2"/>
    </font>
    <font>
      <u/>
      <sz val="10"/>
      <color theme="10"/>
      <name val="Arial"/>
      <family val="2"/>
    </font>
    <font>
      <sz val="11"/>
      <color rgb="FF3F3F76"/>
      <name val="Agency FB"/>
      <family val="2"/>
    </font>
    <font>
      <sz val="10"/>
      <name val="Calibri"/>
      <family val="1"/>
      <scheme val="minor"/>
    </font>
    <font>
      <sz val="10"/>
      <color rgb="FFFF0000"/>
      <name val="Arial"/>
      <family val="2"/>
    </font>
    <font>
      <b/>
      <u/>
      <sz val="14"/>
      <color rgb="FF000000"/>
      <name val="Calibri"/>
      <family val="2"/>
    </font>
    <font>
      <sz val="12"/>
      <color rgb="FF000000"/>
      <name val="Calibri"/>
      <family val="2"/>
    </font>
    <font>
      <b/>
      <sz val="12"/>
      <color rgb="FF000000"/>
      <name val="Calibri"/>
      <family val="2"/>
    </font>
    <font>
      <sz val="10"/>
      <color theme="0"/>
      <name val="Arial"/>
      <family val="2"/>
    </font>
    <font>
      <sz val="10.5"/>
      <name val="Calibri"/>
      <family val="2"/>
      <scheme val="minor"/>
    </font>
    <font>
      <b/>
      <sz val="10.5"/>
      <color rgb="FF0070C0"/>
      <name val="Calibri"/>
      <family val="2"/>
      <scheme val="minor"/>
    </font>
    <font>
      <b/>
      <sz val="9"/>
      <color rgb="FF16365C"/>
      <name val="Calibri"/>
      <family val="2"/>
    </font>
    <font>
      <u/>
      <sz val="11"/>
      <color theme="10"/>
      <name val="Calibri"/>
      <family val="2"/>
    </font>
    <font>
      <b/>
      <sz val="10.5"/>
      <name val="Calibri"/>
      <family val="2"/>
      <scheme val="minor"/>
    </font>
  </fonts>
  <fills count="1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6" tint="0.79998168889431442"/>
        <bgColor theme="6" tint="0.79998168889431442"/>
      </patternFill>
    </fill>
    <fill>
      <patternFill patternType="solid">
        <fgColor rgb="FFF2F2F2"/>
      </patternFill>
    </fill>
    <fill>
      <patternFill patternType="solid">
        <fgColor rgb="FFFFCC99"/>
      </patternFill>
    </fill>
    <fill>
      <patternFill patternType="solid">
        <fgColor theme="0"/>
        <bgColor indexed="64"/>
      </patternFill>
    </fill>
    <fill>
      <patternFill patternType="solid">
        <fgColor theme="2" tint="-0.249977111117893"/>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rgb="FFFFFF00"/>
        <bgColor indexed="64"/>
      </patternFill>
    </fill>
    <fill>
      <patternFill patternType="solid">
        <fgColor rgb="FFFFFF99"/>
        <bgColor indexed="64"/>
      </patternFill>
    </fill>
    <fill>
      <patternFill patternType="solid">
        <fgColor theme="0" tint="-0.14999847407452621"/>
        <bgColor indexed="64"/>
      </patternFill>
    </fill>
  </fills>
  <borders count="58">
    <border>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double">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double">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double">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rgb="FF7F7F7F"/>
      </left>
      <right style="thin">
        <color rgb="FF7F7F7F"/>
      </right>
      <top style="thin">
        <color rgb="FF7F7F7F"/>
      </top>
      <bottom style="thin">
        <color rgb="FF7F7F7F"/>
      </bottom>
      <diagonal/>
    </border>
    <border>
      <left/>
      <right style="medium">
        <color rgb="FF000000"/>
      </right>
      <top style="medium">
        <color indexed="64"/>
      </top>
      <bottom style="medium">
        <color indexed="64"/>
      </bottom>
      <diagonal/>
    </border>
  </borders>
  <cellStyleXfs count="13">
    <xf numFmtId="0" fontId="0" fillId="0" borderId="0"/>
    <xf numFmtId="0" fontId="25" fillId="4" borderId="0" applyNumberFormat="0" applyBorder="0" applyAlignment="0" applyProtection="0"/>
    <xf numFmtId="0" fontId="26" fillId="5" borderId="56" applyNumberFormat="0" applyAlignment="0" applyProtection="0"/>
    <xf numFmtId="167" fontId="1" fillId="0" borderId="0" applyFont="0" applyFill="0" applyBorder="0" applyAlignment="0" applyProtection="0"/>
    <xf numFmtId="166" fontId="1" fillId="0" borderId="0" applyFont="0" applyFill="0" applyBorder="0" applyAlignment="0" applyProtection="0"/>
    <xf numFmtId="166" fontId="15" fillId="0" borderId="0" applyFont="0" applyFill="0" applyBorder="0" applyAlignment="0" applyProtection="0"/>
    <xf numFmtId="0" fontId="27" fillId="0" borderId="0" applyNumberFormat="0" applyFill="0" applyBorder="0" applyAlignment="0" applyProtection="0"/>
    <xf numFmtId="0" fontId="28" fillId="6" borderId="56" applyNumberFormat="0" applyAlignment="0" applyProtection="0"/>
    <xf numFmtId="0" fontId="3" fillId="0" borderId="0"/>
    <xf numFmtId="0" fontId="29" fillId="0" borderId="0"/>
    <xf numFmtId="0" fontId="24" fillId="0" borderId="0"/>
    <xf numFmtId="9" fontId="1" fillId="0" borderId="0" applyFont="0" applyFill="0" applyBorder="0" applyAlignment="0" applyProtection="0"/>
    <xf numFmtId="9" fontId="3" fillId="0" borderId="0" applyFont="0" applyFill="0" applyBorder="0" applyAlignment="0" applyProtection="0"/>
  </cellStyleXfs>
  <cellXfs count="289">
    <xf numFmtId="0" fontId="0" fillId="0" borderId="0" xfId="0"/>
    <xf numFmtId="0" fontId="2" fillId="2" borderId="0" xfId="0" applyFont="1" applyFill="1"/>
    <xf numFmtId="0" fontId="3" fillId="2" borderId="0" xfId="0" applyFont="1" applyFill="1" applyAlignment="1">
      <alignment wrapText="1"/>
    </xf>
    <xf numFmtId="0" fontId="3" fillId="2" borderId="0" xfId="0" applyFont="1" applyFill="1"/>
    <xf numFmtId="0" fontId="4" fillId="2" borderId="0" xfId="0" applyFont="1" applyFill="1" applyAlignment="1">
      <alignment horizontal="center" wrapText="1"/>
    </xf>
    <xf numFmtId="0" fontId="4" fillId="2" borderId="0" xfId="0" applyFont="1" applyFill="1"/>
    <xf numFmtId="9" fontId="3" fillId="2" borderId="0" xfId="11" applyFont="1" applyFill="1"/>
    <xf numFmtId="0" fontId="1" fillId="2" borderId="0" xfId="0" applyFont="1" applyFill="1"/>
    <xf numFmtId="38" fontId="1" fillId="2" borderId="0" xfId="0" applyNumberFormat="1" applyFont="1" applyFill="1" applyAlignment="1">
      <alignment horizontal="center"/>
    </xf>
    <xf numFmtId="165" fontId="1" fillId="2" borderId="0" xfId="0" applyNumberFormat="1" applyFont="1" applyFill="1" applyAlignment="1">
      <alignment horizontal="right"/>
    </xf>
    <xf numFmtId="38" fontId="1" fillId="2" borderId="0" xfId="0" applyNumberFormat="1" applyFont="1" applyFill="1"/>
    <xf numFmtId="38" fontId="4" fillId="2" borderId="1" xfId="0" applyNumberFormat="1" applyFont="1" applyFill="1" applyBorder="1" applyAlignment="1">
      <alignment horizontal="center"/>
    </xf>
    <xf numFmtId="38" fontId="4" fillId="2" borderId="0" xfId="0" applyNumberFormat="1" applyFont="1" applyFill="1"/>
    <xf numFmtId="0" fontId="4" fillId="3" borderId="2" xfId="0" applyFont="1" applyFill="1" applyBorder="1"/>
    <xf numFmtId="0" fontId="4" fillId="3" borderId="3" xfId="0" applyFont="1" applyFill="1" applyBorder="1"/>
    <xf numFmtId="38" fontId="1" fillId="3" borderId="4" xfId="0" applyNumberFormat="1" applyFont="1" applyFill="1" applyBorder="1"/>
    <xf numFmtId="38" fontId="1" fillId="3" borderId="5" xfId="0" applyNumberFormat="1" applyFont="1" applyFill="1" applyBorder="1"/>
    <xf numFmtId="165" fontId="4" fillId="3" borderId="6" xfId="0" applyNumberFormat="1" applyFont="1" applyFill="1" applyBorder="1"/>
    <xf numFmtId="2" fontId="3" fillId="2" borderId="3" xfId="0" applyNumberFormat="1" applyFont="1" applyFill="1" applyBorder="1" applyAlignment="1">
      <alignment horizontal="right"/>
    </xf>
    <xf numFmtId="38" fontId="4" fillId="2" borderId="6" xfId="0" applyNumberFormat="1" applyFont="1" applyFill="1" applyBorder="1"/>
    <xf numFmtId="0" fontId="3" fillId="2" borderId="2" xfId="0" applyFont="1" applyFill="1" applyBorder="1" applyAlignment="1">
      <alignment horizontal="left"/>
    </xf>
    <xf numFmtId="165" fontId="4" fillId="2" borderId="6" xfId="0" applyNumberFormat="1" applyFont="1" applyFill="1" applyBorder="1"/>
    <xf numFmtId="168" fontId="1" fillId="2" borderId="0" xfId="0" applyNumberFormat="1" applyFont="1" applyFill="1"/>
    <xf numFmtId="0" fontId="4" fillId="2" borderId="2" xfId="0" applyFont="1" applyFill="1" applyBorder="1" applyAlignment="1">
      <alignment horizontal="left"/>
    </xf>
    <xf numFmtId="0" fontId="3" fillId="2" borderId="3" xfId="0" applyFont="1" applyFill="1" applyBorder="1" applyAlignment="1">
      <alignment horizontal="left"/>
    </xf>
    <xf numFmtId="0" fontId="5" fillId="2" borderId="2" xfId="0" applyFont="1" applyFill="1" applyBorder="1"/>
    <xf numFmtId="0" fontId="4" fillId="2" borderId="3" xfId="0" applyFont="1" applyFill="1" applyBorder="1"/>
    <xf numFmtId="38" fontId="1" fillId="2" borderId="4" xfId="0" applyNumberFormat="1" applyFont="1" applyFill="1" applyBorder="1"/>
    <xf numFmtId="38" fontId="1" fillId="2" borderId="5" xfId="0" applyNumberFormat="1" applyFont="1" applyFill="1" applyBorder="1"/>
    <xf numFmtId="0" fontId="5" fillId="2" borderId="2" xfId="0" applyFont="1" applyFill="1" applyBorder="1" applyAlignment="1">
      <alignment horizontal="left"/>
    </xf>
    <xf numFmtId="0" fontId="5" fillId="2" borderId="3" xfId="0" applyFont="1" applyFill="1" applyBorder="1" applyAlignment="1">
      <alignment horizontal="left"/>
    </xf>
    <xf numFmtId="0" fontId="5" fillId="2" borderId="3" xfId="0" applyFont="1" applyFill="1" applyBorder="1"/>
    <xf numFmtId="165" fontId="4" fillId="2" borderId="0" xfId="0" applyNumberFormat="1" applyFont="1" applyFill="1"/>
    <xf numFmtId="0" fontId="4" fillId="2" borderId="0" xfId="0" applyFont="1" applyFill="1" applyAlignment="1">
      <alignment horizontal="right"/>
    </xf>
    <xf numFmtId="0" fontId="1" fillId="2" borderId="0" xfId="0" applyFont="1" applyFill="1" applyAlignment="1">
      <alignment horizontal="right"/>
    </xf>
    <xf numFmtId="0" fontId="6" fillId="2" borderId="0" xfId="0" applyFont="1" applyFill="1"/>
    <xf numFmtId="0" fontId="4" fillId="2" borderId="7" xfId="0" applyFont="1" applyFill="1" applyBorder="1"/>
    <xf numFmtId="0" fontId="5" fillId="2" borderId="0" xfId="0" applyFont="1" applyFill="1"/>
    <xf numFmtId="0" fontId="5" fillId="2" borderId="8" xfId="0" applyFont="1" applyFill="1" applyBorder="1"/>
    <xf numFmtId="38" fontId="3" fillId="2" borderId="9" xfId="0" applyNumberFormat="1" applyFont="1" applyFill="1" applyBorder="1" applyAlignment="1">
      <alignment horizontal="right"/>
    </xf>
    <xf numFmtId="169" fontId="1" fillId="2" borderId="0" xfId="0" applyNumberFormat="1" applyFont="1" applyFill="1"/>
    <xf numFmtId="169" fontId="4" fillId="2" borderId="0" xfId="0" applyNumberFormat="1" applyFont="1" applyFill="1"/>
    <xf numFmtId="38" fontId="5" fillId="2" borderId="3" xfId="0" applyNumberFormat="1" applyFont="1" applyFill="1" applyBorder="1" applyAlignment="1">
      <alignment horizontal="right"/>
    </xf>
    <xf numFmtId="38" fontId="1" fillId="2" borderId="5" xfId="0" applyNumberFormat="1" applyFont="1" applyFill="1" applyBorder="1" applyAlignment="1">
      <alignment horizontal="right"/>
    </xf>
    <xf numFmtId="0" fontId="3" fillId="2" borderId="2" xfId="0" applyFont="1" applyFill="1" applyBorder="1"/>
    <xf numFmtId="0" fontId="4" fillId="2" borderId="10" xfId="0" applyFont="1" applyFill="1" applyBorder="1"/>
    <xf numFmtId="38" fontId="3" fillId="2" borderId="0" xfId="0" applyNumberFormat="1" applyFont="1" applyFill="1" applyAlignment="1">
      <alignment horizontal="right"/>
    </xf>
    <xf numFmtId="0" fontId="3" fillId="2" borderId="0" xfId="0" applyFont="1" applyFill="1" applyAlignment="1">
      <alignment horizontal="left"/>
    </xf>
    <xf numFmtId="38" fontId="4" fillId="0" borderId="0" xfId="0" applyNumberFormat="1" applyFont="1"/>
    <xf numFmtId="0" fontId="4" fillId="0" borderId="0" xfId="0" applyFont="1"/>
    <xf numFmtId="0" fontId="3" fillId="7" borderId="8" xfId="0" applyFont="1" applyFill="1" applyBorder="1" applyAlignment="1">
      <alignment horizontal="left"/>
    </xf>
    <xf numFmtId="0" fontId="4" fillId="2" borderId="0" xfId="0" applyFont="1" applyFill="1" applyAlignment="1">
      <alignment horizontal="left" wrapText="1"/>
    </xf>
    <xf numFmtId="0" fontId="3" fillId="7" borderId="2" xfId="0" applyFont="1" applyFill="1" applyBorder="1" applyAlignment="1">
      <alignment horizontal="left"/>
    </xf>
    <xf numFmtId="0" fontId="5" fillId="7" borderId="3" xfId="0" applyFont="1" applyFill="1" applyBorder="1"/>
    <xf numFmtId="38" fontId="3" fillId="7" borderId="0" xfId="0" applyNumberFormat="1" applyFont="1" applyFill="1" applyAlignment="1">
      <alignment horizontal="right" wrapText="1"/>
    </xf>
    <xf numFmtId="0" fontId="3" fillId="2" borderId="0" xfId="8" applyFill="1" applyAlignment="1">
      <alignment horizontal="right"/>
    </xf>
    <xf numFmtId="38" fontId="3" fillId="2" borderId="0" xfId="8" applyNumberFormat="1" applyFill="1"/>
    <xf numFmtId="0" fontId="9" fillId="0" borderId="0" xfId="0" applyFont="1" applyAlignment="1">
      <alignment vertical="center"/>
    </xf>
    <xf numFmtId="0" fontId="7" fillId="0" borderId="0" xfId="0" applyFont="1" applyAlignment="1">
      <alignment vertical="center"/>
    </xf>
    <xf numFmtId="0" fontId="7" fillId="0" borderId="0" xfId="0" applyFont="1" applyAlignment="1">
      <alignment vertical="center" wrapText="1"/>
    </xf>
    <xf numFmtId="0" fontId="0" fillId="0" borderId="0" xfId="0" applyAlignment="1">
      <alignment wrapText="1"/>
    </xf>
    <xf numFmtId="0" fontId="10" fillId="0" borderId="0" xfId="0" applyFont="1" applyAlignment="1">
      <alignment vertical="center" wrapText="1"/>
    </xf>
    <xf numFmtId="0" fontId="8" fillId="0" borderId="0" xfId="0" applyFont="1" applyAlignment="1">
      <alignment vertical="center" wrapText="1"/>
    </xf>
    <xf numFmtId="0" fontId="0" fillId="0" borderId="0" xfId="0" applyAlignment="1">
      <alignment horizontal="left" vertical="center" wrapText="1"/>
    </xf>
    <xf numFmtId="0" fontId="7" fillId="0" borderId="0" xfId="0" applyFont="1" applyAlignment="1">
      <alignment horizontal="left" vertical="center" wrapText="1"/>
    </xf>
    <xf numFmtId="0" fontId="27" fillId="0" borderId="0" xfId="6" applyAlignment="1">
      <alignment vertical="center" wrapText="1"/>
    </xf>
    <xf numFmtId="0" fontId="11" fillId="0" borderId="0" xfId="0" applyFont="1" applyAlignment="1">
      <alignment vertical="center" wrapText="1"/>
    </xf>
    <xf numFmtId="0" fontId="4" fillId="2" borderId="11" xfId="0" applyFont="1" applyFill="1" applyBorder="1" applyAlignment="1">
      <alignment horizontal="center" vertical="top" wrapText="1"/>
    </xf>
    <xf numFmtId="0" fontId="3" fillId="2" borderId="12" xfId="0" applyFont="1" applyFill="1" applyBorder="1"/>
    <xf numFmtId="0" fontId="3" fillId="2" borderId="0" xfId="0" applyFont="1" applyFill="1" applyAlignment="1">
      <alignment vertical="top" wrapText="1"/>
    </xf>
    <xf numFmtId="0" fontId="30" fillId="0" borderId="0" xfId="0" applyFont="1"/>
    <xf numFmtId="0" fontId="3" fillId="0" borderId="0" xfId="0" applyFont="1"/>
    <xf numFmtId="0" fontId="13" fillId="2" borderId="0" xfId="0" applyFont="1" applyFill="1" applyAlignment="1">
      <alignment wrapText="1"/>
    </xf>
    <xf numFmtId="0" fontId="3" fillId="0" borderId="0" xfId="0" applyFont="1" applyAlignment="1">
      <alignment wrapText="1"/>
    </xf>
    <xf numFmtId="9" fontId="3" fillId="0" borderId="0" xfId="11" applyFont="1" applyFill="1" applyBorder="1" applyAlignment="1">
      <alignment wrapText="1"/>
    </xf>
    <xf numFmtId="165" fontId="4" fillId="8" borderId="6" xfId="0" applyNumberFormat="1" applyFont="1" applyFill="1" applyBorder="1"/>
    <xf numFmtId="0" fontId="4" fillId="8" borderId="2" xfId="0" applyFont="1" applyFill="1" applyBorder="1" applyAlignment="1">
      <alignment horizontal="left"/>
    </xf>
    <xf numFmtId="0" fontId="4" fillId="8" borderId="3" xfId="0" applyFont="1" applyFill="1" applyBorder="1" applyAlignment="1">
      <alignment horizontal="left"/>
    </xf>
    <xf numFmtId="38" fontId="4" fillId="8" borderId="5" xfId="0" applyNumberFormat="1" applyFont="1" applyFill="1" applyBorder="1"/>
    <xf numFmtId="38" fontId="4" fillId="0" borderId="6" xfId="0" applyNumberFormat="1" applyFont="1" applyBorder="1" applyAlignment="1">
      <alignment horizontal="right" vertical="top" wrapText="1"/>
    </xf>
    <xf numFmtId="38" fontId="3" fillId="0" borderId="3" xfId="0" applyNumberFormat="1" applyFont="1" applyBorder="1" applyAlignment="1">
      <alignment horizontal="right" wrapText="1"/>
    </xf>
    <xf numFmtId="41" fontId="1" fillId="0" borderId="5" xfId="0" applyNumberFormat="1" applyFont="1" applyBorder="1"/>
    <xf numFmtId="0" fontId="3" fillId="0" borderId="2" xfId="0" applyFont="1" applyBorder="1" applyAlignment="1">
      <alignment horizontal="left"/>
    </xf>
    <xf numFmtId="0" fontId="3" fillId="0" borderId="3" xfId="0" applyFont="1" applyBorder="1" applyAlignment="1">
      <alignment horizontal="left"/>
    </xf>
    <xf numFmtId="0" fontId="4" fillId="2" borderId="13" xfId="0" applyFont="1" applyFill="1" applyBorder="1" applyAlignment="1">
      <alignment vertical="center" wrapText="1"/>
    </xf>
    <xf numFmtId="9" fontId="1" fillId="2" borderId="0" xfId="11" applyFont="1" applyFill="1" applyAlignment="1">
      <alignment horizontal="center"/>
    </xf>
    <xf numFmtId="0" fontId="4" fillId="7" borderId="8" xfId="0" applyFont="1" applyFill="1" applyBorder="1" applyAlignment="1">
      <alignment horizontal="left"/>
    </xf>
    <xf numFmtId="0" fontId="3" fillId="2" borderId="14" xfId="0" applyFont="1" applyFill="1" applyBorder="1" applyAlignment="1">
      <alignment wrapText="1"/>
    </xf>
    <xf numFmtId="0" fontId="4" fillId="2" borderId="1" xfId="0" applyFont="1" applyFill="1" applyBorder="1" applyAlignment="1">
      <alignment horizontal="center" vertical="top" wrapText="1"/>
    </xf>
    <xf numFmtId="0" fontId="2" fillId="2" borderId="15" xfId="0" applyFont="1" applyFill="1" applyBorder="1" applyAlignment="1">
      <alignment vertical="top"/>
    </xf>
    <xf numFmtId="165" fontId="4" fillId="0" borderId="6" xfId="0" applyNumberFormat="1" applyFont="1" applyBorder="1"/>
    <xf numFmtId="0" fontId="4" fillId="0" borderId="2" xfId="0" applyFont="1" applyBorder="1"/>
    <xf numFmtId="0" fontId="4" fillId="0" borderId="3" xfId="0" applyFont="1" applyBorder="1"/>
    <xf numFmtId="38" fontId="4" fillId="0" borderId="5" xfId="0" applyNumberFormat="1" applyFont="1" applyBorder="1"/>
    <xf numFmtId="165" fontId="4" fillId="0" borderId="5" xfId="0" applyNumberFormat="1" applyFont="1" applyBorder="1"/>
    <xf numFmtId="0" fontId="31" fillId="0" borderId="0" xfId="0" applyFont="1"/>
    <xf numFmtId="0" fontId="32" fillId="0" borderId="0" xfId="0" applyFont="1"/>
    <xf numFmtId="0" fontId="33" fillId="0" borderId="0" xfId="0" applyFont="1"/>
    <xf numFmtId="0" fontId="12" fillId="0" borderId="0" xfId="0" applyFont="1" applyAlignment="1">
      <alignment horizontal="left" indent="20"/>
    </xf>
    <xf numFmtId="0" fontId="4" fillId="2" borderId="16" xfId="0" applyFont="1" applyFill="1" applyBorder="1"/>
    <xf numFmtId="0" fontId="4" fillId="2" borderId="8" xfId="0" applyFont="1" applyFill="1" applyBorder="1"/>
    <xf numFmtId="38" fontId="3" fillId="3" borderId="3" xfId="0" applyNumberFormat="1" applyFont="1" applyFill="1" applyBorder="1" applyAlignment="1">
      <alignment horizontal="right"/>
    </xf>
    <xf numFmtId="38" fontId="3" fillId="3" borderId="17" xfId="0" applyNumberFormat="1" applyFont="1" applyFill="1" applyBorder="1" applyAlignment="1">
      <alignment horizontal="right"/>
    </xf>
    <xf numFmtId="0" fontId="4" fillId="3" borderId="18" xfId="0" applyFont="1" applyFill="1" applyBorder="1"/>
    <xf numFmtId="38" fontId="4" fillId="3" borderId="17" xfId="0" applyNumberFormat="1" applyFont="1" applyFill="1" applyBorder="1" applyAlignment="1">
      <alignment horizontal="right"/>
    </xf>
    <xf numFmtId="38" fontId="3" fillId="3" borderId="19" xfId="0" applyNumberFormat="1" applyFont="1" applyFill="1" applyBorder="1" applyAlignment="1">
      <alignment horizontal="right"/>
    </xf>
    <xf numFmtId="0" fontId="4" fillId="9" borderId="10" xfId="0" applyFont="1" applyFill="1" applyBorder="1" applyAlignment="1">
      <alignment horizontal="left" vertical="center"/>
    </xf>
    <xf numFmtId="0" fontId="4" fillId="9" borderId="20" xfId="0" applyFont="1" applyFill="1" applyBorder="1" applyAlignment="1">
      <alignment horizontal="left" vertical="center"/>
    </xf>
    <xf numFmtId="172" fontId="4" fillId="8" borderId="6" xfId="0" applyNumberFormat="1" applyFont="1" applyFill="1" applyBorder="1"/>
    <xf numFmtId="0" fontId="4" fillId="2" borderId="21" xfId="0" applyFont="1" applyFill="1" applyBorder="1" applyAlignment="1">
      <alignment horizontal="center" vertical="center" wrapText="1"/>
    </xf>
    <xf numFmtId="0" fontId="4" fillId="2" borderId="0" xfId="0" applyFont="1" applyFill="1" applyAlignment="1">
      <alignment horizontal="center" vertical="center" wrapText="1"/>
    </xf>
    <xf numFmtId="0" fontId="12" fillId="2" borderId="12" xfId="0" applyFont="1" applyFill="1" applyBorder="1" applyAlignment="1">
      <alignment horizontal="left" vertical="center" wrapText="1" indent="4"/>
    </xf>
    <xf numFmtId="0" fontId="4" fillId="10" borderId="14" xfId="0" applyFont="1" applyFill="1" applyBorder="1" applyAlignment="1">
      <alignment horizontal="center" vertical="top"/>
    </xf>
    <xf numFmtId="0" fontId="4" fillId="10" borderId="22" xfId="0" applyFont="1" applyFill="1" applyBorder="1" applyAlignment="1">
      <alignment horizontal="center" vertical="top"/>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38" fontId="3" fillId="0" borderId="23" xfId="0" applyNumberFormat="1" applyFont="1" applyBorder="1" applyAlignment="1">
      <alignment horizontal="right" wrapText="1"/>
    </xf>
    <xf numFmtId="41" fontId="4" fillId="2" borderId="2" xfId="0" applyNumberFormat="1" applyFont="1" applyFill="1" applyBorder="1" applyAlignment="1">
      <alignment horizontal="left"/>
    </xf>
    <xf numFmtId="0" fontId="4" fillId="2" borderId="24" xfId="0" applyFont="1" applyFill="1" applyBorder="1" applyAlignment="1">
      <alignment horizontal="center" vertical="center" wrapText="1"/>
    </xf>
    <xf numFmtId="38" fontId="3" fillId="7" borderId="25" xfId="0" applyNumberFormat="1" applyFont="1" applyFill="1" applyBorder="1" applyAlignment="1">
      <alignment horizontal="center" vertical="center"/>
    </xf>
    <xf numFmtId="38" fontId="3" fillId="0" borderId="26" xfId="0" applyNumberFormat="1" applyFont="1" applyBorder="1" applyAlignment="1">
      <alignment horizontal="left"/>
    </xf>
    <xf numFmtId="0" fontId="8" fillId="0" borderId="0" xfId="0" applyFont="1" applyAlignment="1">
      <alignment wrapText="1"/>
    </xf>
    <xf numFmtId="0" fontId="3" fillId="11" borderId="7" xfId="0" applyFont="1" applyFill="1" applyBorder="1" applyAlignment="1" applyProtection="1">
      <alignment horizontal="left" indent="1"/>
      <protection locked="0"/>
    </xf>
    <xf numFmtId="170" fontId="3" fillId="11" borderId="21" xfId="4" applyNumberFormat="1" applyFont="1" applyFill="1" applyBorder="1" applyAlignment="1" applyProtection="1">
      <alignment horizontal="left"/>
      <protection locked="0"/>
    </xf>
    <xf numFmtId="0" fontId="3" fillId="11" borderId="2" xfId="0" applyFont="1" applyFill="1" applyBorder="1" applyAlignment="1" applyProtection="1">
      <alignment horizontal="left" indent="1"/>
      <protection locked="0"/>
    </xf>
    <xf numFmtId="0" fontId="3" fillId="11" borderId="10" xfId="0" applyFont="1" applyFill="1" applyBorder="1" applyAlignment="1" applyProtection="1">
      <alignment horizontal="left" indent="1"/>
      <protection locked="0"/>
    </xf>
    <xf numFmtId="173" fontId="4" fillId="11" borderId="27" xfId="4" applyNumberFormat="1" applyFont="1" applyFill="1" applyBorder="1" applyAlignment="1" applyProtection="1">
      <alignment horizontal="center" vertical="center" wrapText="1"/>
      <protection locked="0"/>
    </xf>
    <xf numFmtId="0" fontId="4" fillId="11" borderId="28" xfId="0" applyFont="1" applyFill="1" applyBorder="1" applyAlignment="1" applyProtection="1">
      <alignment horizontal="center" vertical="top" wrapText="1"/>
      <protection locked="0"/>
    </xf>
    <xf numFmtId="0" fontId="3" fillId="11" borderId="8" xfId="0" applyFont="1" applyFill="1" applyBorder="1" applyAlignment="1" applyProtection="1">
      <alignment horizontal="left"/>
      <protection locked="0"/>
    </xf>
    <xf numFmtId="38" fontId="4" fillId="11" borderId="6" xfId="0" applyNumberFormat="1" applyFont="1" applyFill="1" applyBorder="1" applyAlignment="1" applyProtection="1">
      <alignment horizontal="right" wrapText="1"/>
      <protection locked="0"/>
    </xf>
    <xf numFmtId="38" fontId="3" fillId="11" borderId="5" xfId="0" applyNumberFormat="1" applyFont="1" applyFill="1" applyBorder="1" applyAlignment="1" applyProtection="1">
      <alignment horizontal="right" wrapText="1"/>
      <protection locked="0"/>
    </xf>
    <xf numFmtId="0" fontId="34" fillId="12" borderId="0" xfId="0" applyFont="1" applyFill="1" applyAlignment="1" applyProtection="1">
      <alignment wrapText="1"/>
      <protection locked="0"/>
    </xf>
    <xf numFmtId="0" fontId="4" fillId="3" borderId="3" xfId="0" applyFont="1" applyFill="1" applyBorder="1" applyAlignment="1">
      <alignment horizontal="left" vertical="center"/>
    </xf>
    <xf numFmtId="38" fontId="4" fillId="2" borderId="0" xfId="0" applyNumberFormat="1" applyFont="1" applyFill="1" applyAlignment="1">
      <alignment horizontal="center"/>
    </xf>
    <xf numFmtId="9" fontId="1" fillId="2" borderId="0" xfId="11" applyFont="1" applyFill="1" applyAlignment="1" applyProtection="1">
      <alignment horizontal="center"/>
    </xf>
    <xf numFmtId="170" fontId="4" fillId="8" borderId="5" xfId="4" applyNumberFormat="1" applyFont="1" applyFill="1" applyBorder="1" applyProtection="1"/>
    <xf numFmtId="0" fontId="3" fillId="2" borderId="2" xfId="0" applyFont="1" applyFill="1" applyBorder="1" applyAlignment="1">
      <alignment horizontal="left" wrapText="1"/>
    </xf>
    <xf numFmtId="0" fontId="4" fillId="8" borderId="2" xfId="0" applyFont="1" applyFill="1" applyBorder="1" applyAlignment="1">
      <alignment horizontal="left" indent="2"/>
    </xf>
    <xf numFmtId="0" fontId="4" fillId="8" borderId="3" xfId="0" applyFont="1" applyFill="1" applyBorder="1" applyAlignment="1">
      <alignment horizontal="left" indent="2"/>
    </xf>
    <xf numFmtId="171" fontId="4" fillId="8" borderId="5" xfId="3" applyNumberFormat="1" applyFont="1" applyFill="1" applyBorder="1" applyProtection="1"/>
    <xf numFmtId="38" fontId="4" fillId="3" borderId="4" xfId="0" applyNumberFormat="1" applyFont="1" applyFill="1" applyBorder="1"/>
    <xf numFmtId="166" fontId="4" fillId="8" borderId="5" xfId="4" applyFont="1" applyFill="1" applyBorder="1" applyProtection="1"/>
    <xf numFmtId="0" fontId="4" fillId="8" borderId="2" xfId="0" applyFont="1" applyFill="1" applyBorder="1"/>
    <xf numFmtId="0" fontId="4" fillId="8" borderId="3" xfId="0" applyFont="1" applyFill="1" applyBorder="1"/>
    <xf numFmtId="41" fontId="4" fillId="8" borderId="5" xfId="0" applyNumberFormat="1" applyFont="1" applyFill="1" applyBorder="1"/>
    <xf numFmtId="0" fontId="5" fillId="0" borderId="3" xfId="0" applyFont="1" applyBorder="1"/>
    <xf numFmtId="41" fontId="1" fillId="2" borderId="5" xfId="0" applyNumberFormat="1" applyFont="1" applyFill="1" applyBorder="1"/>
    <xf numFmtId="41" fontId="1" fillId="7" borderId="5" xfId="0" applyNumberFormat="1" applyFont="1" applyFill="1" applyBorder="1"/>
    <xf numFmtId="38" fontId="0" fillId="2" borderId="0" xfId="0" applyNumberFormat="1" applyFill="1"/>
    <xf numFmtId="41" fontId="1" fillId="11" borderId="5" xfId="0" applyNumberFormat="1" applyFont="1" applyFill="1" applyBorder="1" applyProtection="1">
      <protection locked="0"/>
    </xf>
    <xf numFmtId="170" fontId="4" fillId="11" borderId="3" xfId="4" applyNumberFormat="1" applyFont="1" applyFill="1" applyBorder="1" applyAlignment="1" applyProtection="1">
      <alignment horizontal="right"/>
      <protection locked="0"/>
    </xf>
    <xf numFmtId="170" fontId="1" fillId="11" borderId="5" xfId="4" applyNumberFormat="1" applyFont="1" applyFill="1" applyBorder="1" applyProtection="1">
      <protection locked="0"/>
    </xf>
    <xf numFmtId="41" fontId="0" fillId="11" borderId="5" xfId="0" applyNumberFormat="1" applyFill="1" applyBorder="1" applyProtection="1">
      <protection locked="0"/>
    </xf>
    <xf numFmtId="0" fontId="3" fillId="11" borderId="2" xfId="0" applyFont="1" applyFill="1" applyBorder="1" applyAlignment="1" applyProtection="1">
      <alignment horizontal="left"/>
      <protection locked="0"/>
    </xf>
    <xf numFmtId="170" fontId="1" fillId="11" borderId="4" xfId="4" applyNumberFormat="1" applyFont="1" applyFill="1" applyBorder="1" applyProtection="1">
      <protection locked="0"/>
    </xf>
    <xf numFmtId="14" fontId="3" fillId="2" borderId="0" xfId="0" applyNumberFormat="1" applyFont="1" applyFill="1" applyAlignment="1">
      <alignment horizontal="center"/>
    </xf>
    <xf numFmtId="0" fontId="3" fillId="13" borderId="2" xfId="0" applyFont="1" applyFill="1" applyBorder="1" applyAlignment="1">
      <alignment horizontal="left"/>
    </xf>
    <xf numFmtId="41" fontId="3" fillId="13" borderId="2" xfId="0" applyNumberFormat="1" applyFont="1" applyFill="1" applyBorder="1" applyAlignment="1">
      <alignment horizontal="left"/>
    </xf>
    <xf numFmtId="41" fontId="3" fillId="13" borderId="10" xfId="0" applyNumberFormat="1" applyFont="1" applyFill="1" applyBorder="1" applyAlignment="1">
      <alignment horizontal="left"/>
    </xf>
    <xf numFmtId="41" fontId="1" fillId="13" borderId="5" xfId="0" applyNumberFormat="1" applyFont="1" applyFill="1" applyBorder="1"/>
    <xf numFmtId="41" fontId="0" fillId="13" borderId="5" xfId="0" applyNumberFormat="1" applyFill="1" applyBorder="1"/>
    <xf numFmtId="17" fontId="4" fillId="13" borderId="1" xfId="0" applyNumberFormat="1" applyFont="1" applyFill="1" applyBorder="1" applyAlignment="1">
      <alignment horizontal="center"/>
    </xf>
    <xf numFmtId="165" fontId="4" fillId="8" borderId="21" xfId="0" applyNumberFormat="1" applyFont="1" applyFill="1" applyBorder="1" applyAlignment="1">
      <alignment horizontal="center"/>
    </xf>
    <xf numFmtId="0" fontId="4" fillId="8" borderId="7" xfId="0" applyFont="1" applyFill="1" applyBorder="1" applyAlignment="1">
      <alignment horizontal="right"/>
    </xf>
    <xf numFmtId="0" fontId="4" fillId="8" borderId="29" xfId="0" applyFont="1" applyFill="1" applyBorder="1" applyAlignment="1">
      <alignment horizontal="right"/>
    </xf>
    <xf numFmtId="3" fontId="4" fillId="8" borderId="5" xfId="3" applyNumberFormat="1" applyFont="1" applyFill="1" applyBorder="1" applyProtection="1"/>
    <xf numFmtId="6" fontId="4" fillId="9" borderId="30" xfId="0" applyNumberFormat="1" applyFont="1" applyFill="1" applyBorder="1" applyAlignment="1">
      <alignment vertical="center"/>
    </xf>
    <xf numFmtId="6" fontId="4" fillId="9" borderId="31" xfId="0" applyNumberFormat="1" applyFont="1" applyFill="1" applyBorder="1" applyAlignment="1">
      <alignment vertical="center"/>
    </xf>
    <xf numFmtId="174" fontId="4" fillId="8" borderId="5" xfId="0" applyNumberFormat="1" applyFont="1" applyFill="1" applyBorder="1"/>
    <xf numFmtId="41" fontId="3" fillId="11" borderId="2" xfId="0" applyNumberFormat="1" applyFont="1" applyFill="1" applyBorder="1" applyAlignment="1">
      <alignment horizontal="left"/>
    </xf>
    <xf numFmtId="174" fontId="4" fillId="8" borderId="5" xfId="3" applyNumberFormat="1" applyFont="1" applyFill="1" applyBorder="1" applyProtection="1"/>
    <xf numFmtId="169" fontId="4" fillId="11" borderId="30" xfId="4" applyNumberFormat="1" applyFont="1" applyFill="1" applyBorder="1" applyAlignment="1" applyProtection="1">
      <alignment horizontal="center" wrapText="1"/>
      <protection locked="0"/>
    </xf>
    <xf numFmtId="169" fontId="4" fillId="11" borderId="31" xfId="4" applyNumberFormat="1" applyFont="1" applyFill="1" applyBorder="1" applyAlignment="1" applyProtection="1">
      <alignment horizontal="center" wrapText="1"/>
      <protection locked="0"/>
    </xf>
    <xf numFmtId="0" fontId="4" fillId="2" borderId="7" xfId="0" applyFont="1" applyFill="1" applyBorder="1" applyAlignment="1">
      <alignment horizontal="center" vertical="center"/>
    </xf>
    <xf numFmtId="0" fontId="3" fillId="2" borderId="0" xfId="0" applyFont="1" applyFill="1" applyAlignment="1">
      <alignment vertical="center"/>
    </xf>
    <xf numFmtId="164" fontId="3" fillId="2" borderId="0" xfId="0" applyNumberFormat="1" applyFont="1" applyFill="1" applyAlignment="1">
      <alignment vertical="center"/>
    </xf>
    <xf numFmtId="174" fontId="4" fillId="8" borderId="6" xfId="0" applyNumberFormat="1" applyFont="1" applyFill="1" applyBorder="1"/>
    <xf numFmtId="174" fontId="3" fillId="13" borderId="9" xfId="0" applyNumberFormat="1" applyFont="1" applyFill="1" applyBorder="1" applyAlignment="1">
      <alignment horizontal="right"/>
    </xf>
    <xf numFmtId="174" fontId="1" fillId="13" borderId="5" xfId="0" applyNumberFormat="1" applyFont="1" applyFill="1" applyBorder="1" applyAlignment="1">
      <alignment horizontal="right"/>
    </xf>
    <xf numFmtId="174" fontId="1" fillId="13" borderId="30" xfId="0" applyNumberFormat="1" applyFont="1" applyFill="1" applyBorder="1" applyAlignment="1">
      <alignment horizontal="right"/>
    </xf>
    <xf numFmtId="6" fontId="4" fillId="2" borderId="3" xfId="0" applyNumberFormat="1" applyFont="1" applyFill="1" applyBorder="1" applyAlignment="1">
      <alignment horizontal="right"/>
    </xf>
    <xf numFmtId="6" fontId="4" fillId="2" borderId="5" xfId="0" applyNumberFormat="1" applyFont="1" applyFill="1" applyBorder="1" applyAlignment="1">
      <alignment horizontal="right"/>
    </xf>
    <xf numFmtId="6" fontId="4" fillId="2" borderId="9" xfId="0" applyNumberFormat="1" applyFont="1" applyFill="1" applyBorder="1" applyAlignment="1">
      <alignment horizontal="right"/>
    </xf>
    <xf numFmtId="6" fontId="4" fillId="2" borderId="20" xfId="0" applyNumberFormat="1" applyFont="1" applyFill="1" applyBorder="1" applyAlignment="1">
      <alignment horizontal="right"/>
    </xf>
    <xf numFmtId="6" fontId="4" fillId="2" borderId="32" xfId="0" applyNumberFormat="1" applyFont="1" applyFill="1" applyBorder="1" applyAlignment="1">
      <alignment horizontal="right"/>
    </xf>
    <xf numFmtId="0" fontId="0" fillId="0" borderId="0" xfId="0" applyAlignment="1">
      <alignment vertical="top"/>
    </xf>
    <xf numFmtId="0" fontId="7" fillId="0" borderId="0" xfId="0" applyFont="1" applyAlignment="1">
      <alignment vertical="top" wrapText="1"/>
    </xf>
    <xf numFmtId="0" fontId="7" fillId="0" borderId="0" xfId="0" applyFont="1" applyAlignment="1">
      <alignment horizontal="left" vertical="top" wrapText="1"/>
    </xf>
    <xf numFmtId="0" fontId="16" fillId="0" borderId="0" xfId="0" applyFont="1" applyAlignment="1">
      <alignment vertical="center" wrapText="1"/>
    </xf>
    <xf numFmtId="0" fontId="16" fillId="0" borderId="0" xfId="0" applyFont="1" applyAlignment="1">
      <alignment wrapText="1"/>
    </xf>
    <xf numFmtId="0" fontId="2" fillId="0" borderId="0" xfId="0" applyFont="1"/>
    <xf numFmtId="0" fontId="2" fillId="0" borderId="13" xfId="0" applyFont="1" applyBorder="1"/>
    <xf numFmtId="38" fontId="6" fillId="0" borderId="33" xfId="0" applyNumberFormat="1" applyFont="1" applyBorder="1" applyAlignment="1">
      <alignment horizontal="right"/>
    </xf>
    <xf numFmtId="38" fontId="6" fillId="0" borderId="34" xfId="0" applyNumberFormat="1" applyFont="1" applyBorder="1" applyAlignment="1">
      <alignment horizontal="right"/>
    </xf>
    <xf numFmtId="0" fontId="18" fillId="2" borderId="0" xfId="0" applyFont="1" applyFill="1"/>
    <xf numFmtId="0" fontId="19" fillId="2" borderId="0" xfId="0" applyFont="1" applyFill="1" applyAlignment="1">
      <alignment horizontal="left" vertical="center"/>
    </xf>
    <xf numFmtId="0" fontId="19" fillId="2" borderId="0" xfId="0" applyFont="1" applyFill="1" applyAlignment="1">
      <alignment vertical="center"/>
    </xf>
    <xf numFmtId="0" fontId="27" fillId="0" borderId="0" xfId="6" applyAlignment="1">
      <alignment horizontal="left" vertical="top" wrapText="1"/>
    </xf>
    <xf numFmtId="0" fontId="14" fillId="0" borderId="0" xfId="0" applyFont="1" applyAlignment="1">
      <alignment vertical="center" wrapText="1"/>
    </xf>
    <xf numFmtId="0" fontId="14" fillId="0" borderId="0" xfId="0" applyFont="1" applyAlignment="1">
      <alignment vertical="center"/>
    </xf>
    <xf numFmtId="0" fontId="35" fillId="0" borderId="0" xfId="0" applyFont="1" applyAlignment="1">
      <alignment vertical="center" wrapText="1"/>
    </xf>
    <xf numFmtId="0" fontId="35" fillId="0" borderId="0" xfId="0" applyFont="1" applyAlignment="1">
      <alignment wrapText="1"/>
    </xf>
    <xf numFmtId="0" fontId="36" fillId="0" borderId="0" xfId="0" applyFont="1" applyAlignment="1">
      <alignment wrapText="1"/>
    </xf>
    <xf numFmtId="0" fontId="35" fillId="0" borderId="0" xfId="0" applyFont="1" applyAlignment="1">
      <alignment vertical="top" wrapText="1"/>
    </xf>
    <xf numFmtId="0" fontId="20" fillId="0" borderId="0" xfId="0" applyFont="1" applyAlignment="1">
      <alignment vertical="center" wrapText="1"/>
    </xf>
    <xf numFmtId="0" fontId="21" fillId="0" borderId="0" xfId="0" applyFont="1" applyAlignment="1">
      <alignment vertical="center" wrapText="1"/>
    </xf>
    <xf numFmtId="0" fontId="37" fillId="0" borderId="35" xfId="0" applyFont="1" applyBorder="1" applyAlignment="1">
      <alignment vertical="center" wrapText="1"/>
    </xf>
    <xf numFmtId="0" fontId="23" fillId="0" borderId="36" xfId="0" applyFont="1" applyBorder="1" applyAlignment="1">
      <alignment vertical="center" wrapText="1"/>
    </xf>
    <xf numFmtId="0" fontId="38" fillId="0" borderId="0" xfId="6" applyFont="1" applyAlignment="1">
      <alignment horizontal="left" vertical="top" wrapText="1"/>
    </xf>
    <xf numFmtId="0" fontId="20" fillId="0" borderId="0" xfId="0" applyFont="1" applyAlignment="1">
      <alignment vertical="top" wrapText="1"/>
    </xf>
    <xf numFmtId="0" fontId="20" fillId="0" borderId="0" xfId="0" applyFont="1" applyAlignment="1">
      <alignment wrapText="1"/>
    </xf>
    <xf numFmtId="0" fontId="22" fillId="0" borderId="0" xfId="0" applyFont="1" applyAlignment="1">
      <alignment horizontal="left" vertical="center" wrapText="1"/>
    </xf>
    <xf numFmtId="0" fontId="20" fillId="0" borderId="0" xfId="0" applyFont="1" applyAlignment="1">
      <alignment horizontal="left" vertical="top" wrapText="1"/>
    </xf>
    <xf numFmtId="0" fontId="4" fillId="11" borderId="1" xfId="0" applyFont="1" applyFill="1" applyBorder="1" applyAlignment="1" applyProtection="1">
      <alignment horizontal="center" vertical="top" wrapText="1"/>
      <protection locked="0"/>
    </xf>
    <xf numFmtId="170" fontId="12" fillId="0" borderId="37" xfId="4" applyNumberFormat="1" applyFont="1" applyBorder="1"/>
    <xf numFmtId="170" fontId="3" fillId="11" borderId="6" xfId="4" applyNumberFormat="1" applyFont="1" applyFill="1" applyBorder="1" applyAlignment="1" applyProtection="1">
      <alignment horizontal="left"/>
      <protection locked="0"/>
    </xf>
    <xf numFmtId="170" fontId="3" fillId="11" borderId="31" xfId="4" applyNumberFormat="1" applyFont="1" applyFill="1" applyBorder="1" applyAlignment="1" applyProtection="1">
      <alignment horizontal="left"/>
      <protection locked="0"/>
    </xf>
    <xf numFmtId="38" fontId="3" fillId="7" borderId="38" xfId="0" applyNumberFormat="1" applyFont="1" applyFill="1" applyBorder="1" applyAlignment="1">
      <alignment horizontal="center" vertical="center"/>
    </xf>
    <xf numFmtId="38" fontId="4" fillId="0" borderId="39" xfId="0" applyNumberFormat="1" applyFont="1" applyBorder="1" applyAlignment="1" applyProtection="1">
      <alignment horizontal="right" wrapText="1"/>
      <protection locked="0"/>
    </xf>
    <xf numFmtId="0" fontId="3" fillId="11" borderId="40" xfId="0" applyFont="1" applyFill="1" applyBorder="1" applyAlignment="1" applyProtection="1">
      <alignment horizontal="left"/>
      <protection locked="0"/>
    </xf>
    <xf numFmtId="38" fontId="4" fillId="11" borderId="41" xfId="0" applyNumberFormat="1" applyFont="1" applyFill="1" applyBorder="1" applyAlignment="1" applyProtection="1">
      <alignment horizontal="right" wrapText="1"/>
      <protection locked="0"/>
    </xf>
    <xf numFmtId="38" fontId="3" fillId="7" borderId="42" xfId="0" applyNumberFormat="1" applyFont="1" applyFill="1" applyBorder="1" applyAlignment="1">
      <alignment horizontal="center" vertical="center"/>
    </xf>
    <xf numFmtId="0" fontId="17" fillId="0" borderId="8" xfId="0" applyFont="1" applyBorder="1" applyAlignment="1" applyProtection="1">
      <alignment horizontal="left"/>
      <protection locked="0"/>
    </xf>
    <xf numFmtId="0" fontId="17" fillId="0" borderId="40" xfId="0" applyFont="1" applyBorder="1" applyAlignment="1" applyProtection="1">
      <alignment horizontal="left"/>
      <protection locked="0"/>
    </xf>
    <xf numFmtId="0" fontId="4" fillId="2" borderId="7" xfId="0" applyFont="1" applyFill="1" applyBorder="1" applyAlignment="1">
      <alignment horizontal="center" vertical="center" wrapText="1"/>
    </xf>
    <xf numFmtId="0" fontId="4" fillId="0" borderId="21" xfId="0" applyFont="1" applyBorder="1" applyAlignment="1">
      <alignment horizontal="center" vertical="center" wrapText="1"/>
    </xf>
    <xf numFmtId="38" fontId="3" fillId="11" borderId="2" xfId="0" applyNumberFormat="1" applyFont="1" applyFill="1" applyBorder="1" applyAlignment="1" applyProtection="1">
      <alignment horizontal="right" wrapText="1"/>
      <protection locked="0"/>
    </xf>
    <xf numFmtId="38" fontId="3" fillId="11" borderId="6" xfId="0" applyNumberFormat="1" applyFont="1" applyFill="1" applyBorder="1" applyAlignment="1" applyProtection="1">
      <alignment horizontal="right" wrapText="1"/>
      <protection locked="0"/>
    </xf>
    <xf numFmtId="38" fontId="4" fillId="0" borderId="2" xfId="0" applyNumberFormat="1" applyFont="1" applyBorder="1" applyAlignment="1" applyProtection="1">
      <alignment horizontal="right" wrapText="1"/>
      <protection locked="0"/>
    </xf>
    <xf numFmtId="38" fontId="4" fillId="0" borderId="5" xfId="0" applyNumberFormat="1" applyFont="1" applyBorder="1" applyAlignment="1" applyProtection="1">
      <alignment horizontal="right" wrapText="1"/>
      <protection locked="0"/>
    </xf>
    <xf numFmtId="38" fontId="4" fillId="0" borderId="6" xfId="0" applyNumberFormat="1" applyFont="1" applyBorder="1" applyAlignment="1" applyProtection="1">
      <alignment horizontal="right" wrapText="1"/>
      <protection locked="0"/>
    </xf>
    <xf numFmtId="0" fontId="17" fillId="7" borderId="10" xfId="0" applyFont="1" applyFill="1" applyBorder="1" applyAlignment="1">
      <alignment horizontal="left" vertical="center"/>
    </xf>
    <xf numFmtId="6" fontId="12" fillId="0" borderId="43" xfId="0" applyNumberFormat="1" applyFont="1" applyBorder="1" applyAlignment="1">
      <alignment horizontal="right" wrapText="1"/>
    </xf>
    <xf numFmtId="164" fontId="12" fillId="0" borderId="0" xfId="0" applyNumberFormat="1" applyFont="1" applyAlignment="1">
      <alignment wrapText="1"/>
    </xf>
    <xf numFmtId="38" fontId="12" fillId="0" borderId="44" xfId="0" applyNumberFormat="1" applyFont="1" applyBorder="1" applyAlignment="1">
      <alignment horizontal="left"/>
    </xf>
    <xf numFmtId="0" fontId="17" fillId="2" borderId="0" xfId="0" applyFont="1" applyFill="1"/>
    <xf numFmtId="6" fontId="12" fillId="7" borderId="31" xfId="0" applyNumberFormat="1" applyFont="1" applyFill="1" applyBorder="1" applyAlignment="1">
      <alignment wrapText="1"/>
    </xf>
    <xf numFmtId="6" fontId="12" fillId="7" borderId="10" xfId="0" applyNumberFormat="1" applyFont="1" applyFill="1" applyBorder="1" applyAlignment="1">
      <alignment wrapText="1"/>
    </xf>
    <xf numFmtId="164" fontId="12" fillId="7" borderId="0" xfId="0" applyNumberFormat="1" applyFont="1" applyFill="1" applyAlignment="1">
      <alignment wrapText="1"/>
    </xf>
    <xf numFmtId="38" fontId="17" fillId="0" borderId="42" xfId="0" applyNumberFormat="1" applyFont="1" applyBorder="1" applyAlignment="1">
      <alignment horizontal="left"/>
    </xf>
    <xf numFmtId="38" fontId="12" fillId="0" borderId="41" xfId="0" applyNumberFormat="1" applyFont="1" applyBorder="1" applyAlignment="1" applyProtection="1">
      <alignment horizontal="right" wrapText="1"/>
      <protection locked="0"/>
    </xf>
    <xf numFmtId="38" fontId="17" fillId="0" borderId="45" xfId="0" applyNumberFormat="1" applyFont="1" applyBorder="1" applyAlignment="1" applyProtection="1">
      <alignment horizontal="right" wrapText="1"/>
      <protection locked="0"/>
    </xf>
    <xf numFmtId="38" fontId="17" fillId="0" borderId="46" xfId="0" applyNumberFormat="1" applyFont="1" applyBorder="1" applyAlignment="1" applyProtection="1">
      <alignment horizontal="right" wrapText="1"/>
      <protection locked="0"/>
    </xf>
    <xf numFmtId="38" fontId="17" fillId="0" borderId="41" xfId="0" applyNumberFormat="1" applyFont="1" applyBorder="1" applyAlignment="1" applyProtection="1">
      <alignment horizontal="right" wrapText="1"/>
      <protection locked="0"/>
    </xf>
    <xf numFmtId="38" fontId="17" fillId="0" borderId="0" xfId="0" applyNumberFormat="1" applyFont="1" applyAlignment="1">
      <alignment horizontal="right" wrapText="1"/>
    </xf>
    <xf numFmtId="38" fontId="17" fillId="0" borderId="42" xfId="0" applyNumberFormat="1" applyFont="1" applyBorder="1" applyAlignment="1">
      <alignment horizontal="center" vertical="center"/>
    </xf>
    <xf numFmtId="0" fontId="17" fillId="0" borderId="0" xfId="0" applyFont="1"/>
    <xf numFmtId="0" fontId="4" fillId="8" borderId="7" xfId="0" applyFont="1" applyFill="1" applyBorder="1" applyAlignment="1">
      <alignment horizontal="left"/>
    </xf>
    <xf numFmtId="41" fontId="4" fillId="7" borderId="2" xfId="0" applyNumberFormat="1" applyFont="1" applyFill="1" applyBorder="1"/>
    <xf numFmtId="41" fontId="3" fillId="11" borderId="2" xfId="0" applyNumberFormat="1" applyFont="1" applyFill="1" applyBorder="1" applyProtection="1">
      <protection locked="0"/>
    </xf>
    <xf numFmtId="41" fontId="0" fillId="11" borderId="2" xfId="0" applyNumberFormat="1" applyFill="1" applyBorder="1" applyProtection="1">
      <protection locked="0"/>
    </xf>
    <xf numFmtId="41" fontId="1" fillId="11" borderId="2" xfId="0" applyNumberFormat="1" applyFont="1" applyFill="1" applyBorder="1" applyProtection="1">
      <protection locked="0"/>
    </xf>
    <xf numFmtId="38" fontId="4" fillId="2" borderId="0" xfId="0" applyNumberFormat="1" applyFont="1" applyFill="1" applyAlignment="1">
      <alignment horizontal="center" wrapText="1"/>
    </xf>
    <xf numFmtId="9" fontId="1" fillId="2" borderId="0" xfId="11" applyFont="1" applyFill="1"/>
    <xf numFmtId="174" fontId="3" fillId="0" borderId="9" xfId="0" applyNumberFormat="1" applyFont="1" applyBorder="1" applyAlignment="1">
      <alignment horizontal="right"/>
    </xf>
    <xf numFmtId="38" fontId="4" fillId="3" borderId="3" xfId="0" applyNumberFormat="1" applyFont="1" applyFill="1" applyBorder="1" applyAlignment="1">
      <alignment horizontal="right"/>
    </xf>
    <xf numFmtId="0" fontId="3" fillId="13" borderId="10" xfId="0" applyFont="1" applyFill="1" applyBorder="1" applyAlignment="1">
      <alignment horizontal="left"/>
    </xf>
    <xf numFmtId="174" fontId="3" fillId="13" borderId="47" xfId="0" applyNumberFormat="1" applyFont="1" applyFill="1" applyBorder="1" applyAlignment="1">
      <alignment horizontal="right"/>
    </xf>
    <xf numFmtId="0" fontId="5" fillId="14" borderId="2" xfId="0" applyFont="1" applyFill="1" applyBorder="1"/>
    <xf numFmtId="38" fontId="3" fillId="14" borderId="5" xfId="0" applyNumberFormat="1" applyFont="1" applyFill="1" applyBorder="1" applyAlignment="1">
      <alignment horizontal="right"/>
    </xf>
    <xf numFmtId="6" fontId="12" fillId="0" borderId="48" xfId="0" applyNumberFormat="1" applyFont="1" applyBorder="1" applyAlignment="1">
      <alignment horizontal="right" wrapText="1"/>
    </xf>
    <xf numFmtId="6" fontId="12" fillId="0" borderId="49" xfId="0" applyNumberFormat="1" applyFont="1" applyBorder="1" applyAlignment="1">
      <alignment horizontal="right" wrapText="1"/>
    </xf>
    <xf numFmtId="9" fontId="3" fillId="0" borderId="50" xfId="11" applyFont="1" applyFill="1" applyBorder="1" applyAlignment="1">
      <alignment horizontal="right" vertical="center" wrapText="1"/>
    </xf>
    <xf numFmtId="0" fontId="4" fillId="3" borderId="7" xfId="0" applyFont="1" applyFill="1" applyBorder="1" applyAlignment="1">
      <alignment horizontal="left" wrapText="1"/>
    </xf>
    <xf numFmtId="0" fontId="4" fillId="3" borderId="1" xfId="0" applyFont="1" applyFill="1" applyBorder="1" applyAlignment="1">
      <alignment horizontal="left" wrapText="1"/>
    </xf>
    <xf numFmtId="0" fontId="4" fillId="3" borderId="21" xfId="0" applyFont="1" applyFill="1" applyBorder="1" applyAlignment="1">
      <alignment horizontal="left" wrapText="1"/>
    </xf>
    <xf numFmtId="9" fontId="3" fillId="0" borderId="51" xfId="11" applyFont="1" applyFill="1" applyBorder="1" applyAlignment="1">
      <alignment horizontal="center" vertical="center" wrapText="1"/>
    </xf>
    <xf numFmtId="9" fontId="3" fillId="0" borderId="52" xfId="11" applyFont="1" applyFill="1" applyBorder="1" applyAlignment="1">
      <alignment horizontal="center" vertical="center" wrapText="1"/>
    </xf>
    <xf numFmtId="9" fontId="3" fillId="0" borderId="53" xfId="11" applyFont="1" applyFill="1" applyBorder="1" applyAlignment="1">
      <alignment horizontal="center" vertical="center" wrapText="1"/>
    </xf>
    <xf numFmtId="0" fontId="12" fillId="7" borderId="48" xfId="0" applyFont="1" applyFill="1" applyBorder="1" applyAlignment="1">
      <alignment horizontal="right"/>
    </xf>
    <xf numFmtId="9" fontId="4" fillId="2" borderId="51" xfId="11" applyFont="1" applyFill="1" applyBorder="1"/>
    <xf numFmtId="38" fontId="3" fillId="11" borderId="45" xfId="0" applyNumberFormat="1" applyFont="1" applyFill="1" applyBorder="1" applyAlignment="1" applyProtection="1">
      <alignment horizontal="right" wrapText="1"/>
      <protection locked="0"/>
    </xf>
    <xf numFmtId="38" fontId="3" fillId="11" borderId="46" xfId="0" applyNumberFormat="1" applyFont="1" applyFill="1" applyBorder="1" applyAlignment="1" applyProtection="1">
      <alignment horizontal="right" wrapText="1"/>
      <protection locked="0"/>
    </xf>
    <xf numFmtId="38" fontId="3" fillId="11" borderId="41" xfId="0" applyNumberFormat="1" applyFont="1" applyFill="1" applyBorder="1" applyAlignment="1" applyProtection="1">
      <alignment horizontal="right" wrapText="1"/>
      <protection locked="0"/>
    </xf>
    <xf numFmtId="0" fontId="4" fillId="3" borderId="7" xfId="0" applyFont="1" applyFill="1" applyBorder="1" applyAlignment="1">
      <alignment horizontal="left"/>
    </xf>
    <xf numFmtId="0" fontId="4" fillId="3" borderId="24" xfId="0" applyFont="1" applyFill="1" applyBorder="1" applyAlignment="1">
      <alignment horizontal="center" vertical="center" wrapText="1"/>
    </xf>
    <xf numFmtId="9" fontId="4" fillId="11" borderId="3" xfId="11" applyFont="1" applyFill="1" applyBorder="1" applyAlignment="1" applyProtection="1">
      <alignment horizontal="center" vertical="center"/>
      <protection locked="0"/>
    </xf>
    <xf numFmtId="9" fontId="3" fillId="0" borderId="35" xfId="11" applyFont="1" applyFill="1" applyBorder="1" applyAlignment="1">
      <alignment horizontal="center"/>
    </xf>
    <xf numFmtId="0" fontId="37" fillId="0" borderId="54" xfId="0" applyFont="1" applyBorder="1" applyAlignment="1">
      <alignment vertical="center" wrapText="1"/>
    </xf>
    <xf numFmtId="0" fontId="23" fillId="0" borderId="54" xfId="0" applyFont="1" applyBorder="1" applyAlignment="1">
      <alignment vertical="center" wrapText="1"/>
    </xf>
    <xf numFmtId="0" fontId="39" fillId="0" borderId="0" xfId="0" applyFont="1" applyAlignment="1">
      <alignment wrapText="1"/>
    </xf>
    <xf numFmtId="9" fontId="1" fillId="11" borderId="5" xfId="11" applyFont="1" applyFill="1" applyBorder="1" applyProtection="1">
      <protection locked="0"/>
    </xf>
    <xf numFmtId="0" fontId="3" fillId="0" borderId="3" xfId="0" applyFont="1" applyBorder="1"/>
    <xf numFmtId="0" fontId="1" fillId="11" borderId="8" xfId="0" applyFont="1" applyFill="1" applyBorder="1" applyAlignment="1" applyProtection="1">
      <alignment horizontal="left"/>
      <protection locked="0"/>
    </xf>
    <xf numFmtId="0" fontId="18" fillId="0" borderId="55" xfId="0" applyFont="1" applyBorder="1" applyAlignment="1">
      <alignment vertical="center"/>
    </xf>
    <xf numFmtId="0" fontId="3" fillId="0" borderId="13" xfId="0" applyFont="1" applyBorder="1" applyAlignment="1">
      <alignment horizontal="left" vertical="center" indent="1"/>
    </xf>
    <xf numFmtId="0" fontId="3" fillId="0" borderId="57" xfId="0" applyFont="1" applyBorder="1" applyAlignment="1">
      <alignment horizontal="left" vertical="center" indent="1"/>
    </xf>
    <xf numFmtId="0" fontId="35" fillId="0" borderId="0" xfId="0" applyFont="1" applyAlignment="1">
      <alignment horizontal="left" vertical="top" wrapText="1"/>
    </xf>
    <xf numFmtId="0" fontId="20" fillId="0" borderId="0" xfId="0" applyFont="1" applyAlignment="1">
      <alignment horizontal="left" vertical="top" wrapText="1"/>
    </xf>
  </cellXfs>
  <cellStyles count="13">
    <cellStyle name="20% - Accent3 2" xfId="1" xr:uid="{00000000-0005-0000-0000-000000000000}"/>
    <cellStyle name="Calculation 2" xfId="2" xr:uid="{00000000-0005-0000-0000-000001000000}"/>
    <cellStyle name="Comma" xfId="3" builtinId="3"/>
    <cellStyle name="Currency" xfId="4" builtinId="4"/>
    <cellStyle name="Currency 2" xfId="5" xr:uid="{00000000-0005-0000-0000-000004000000}"/>
    <cellStyle name="Hyperlink" xfId="6" builtinId="8"/>
    <cellStyle name="Input 2" xfId="7" xr:uid="{00000000-0005-0000-0000-000006000000}"/>
    <cellStyle name="Normal" xfId="0" builtinId="0"/>
    <cellStyle name="Normal 2" xfId="8" xr:uid="{00000000-0005-0000-0000-000008000000}"/>
    <cellStyle name="Normal 2 2" xfId="9" xr:uid="{00000000-0005-0000-0000-000009000000}"/>
    <cellStyle name="Normal 3" xfId="10" xr:uid="{00000000-0005-0000-0000-00000A000000}"/>
    <cellStyle name="Percent" xfId="11" builtinId="5"/>
    <cellStyle name="Percent 2" xfId="12" xr:uid="{00000000-0005-0000-0000-00000C000000}"/>
  </cellStyles>
  <dxfs count="7">
    <dxf>
      <numFmt numFmtId="0" formatCode="General"/>
    </dxf>
    <dxf>
      <numFmt numFmtId="0" formatCode="General"/>
    </dxf>
    <dxf>
      <font>
        <color rgb="FF9C0006"/>
      </font>
      <fill>
        <patternFill>
          <bgColor rgb="FFFFC7CE"/>
        </patternFill>
      </fill>
    </dxf>
    <dxf>
      <font>
        <color rgb="FFFF0000"/>
      </font>
    </dxf>
    <dxf>
      <font>
        <color rgb="FFFF0000"/>
      </font>
    </dxf>
    <dxf>
      <font>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hyperlink" Target="#'Lignes directrices, financement'!A1"/><Relationship Id="rId3" Type="http://schemas.openxmlformats.org/officeDocument/2006/relationships/hyperlink" Target="#'&#201;TAPE 3 - Flux - Ann&#233;e 2'!A1"/><Relationship Id="rId7" Type="http://schemas.openxmlformats.org/officeDocument/2006/relationships/hyperlink" Target="#'Achats ant&#233;rieurs'!B4"/><Relationship Id="rId2" Type="http://schemas.openxmlformats.org/officeDocument/2006/relationships/hyperlink" Target="#'&#201;TAPE 2 - Flux - Ann&#233;e 1 '!B4"/><Relationship Id="rId1" Type="http://schemas.openxmlformats.org/officeDocument/2006/relationships/hyperlink" Target="#Consignes!B4"/><Relationship Id="rId6" Type="http://schemas.openxmlformats.org/officeDocument/2006/relationships/hyperlink" Target="#'&#201;tat du revenu'!A1"/><Relationship Id="rId5" Type="http://schemas.openxmlformats.org/officeDocument/2006/relationships/hyperlink" Target="#Glossaire!A1"/><Relationship Id="rId4" Type="http://schemas.openxmlformats.org/officeDocument/2006/relationships/hyperlink" Target="#'&#201;TAPE 1 - D&#233;marrage'!A1"/><Relationship Id="rId9" Type="http://schemas.openxmlformats.org/officeDocument/2006/relationships/hyperlink" Target="#Consignes!A1"/></Relationships>
</file>

<file path=xl/drawings/_rels/drawing2.xml.rels><?xml version="1.0" encoding="UTF-8" standalone="yes"?>
<Relationships xmlns="http://schemas.openxmlformats.org/package/2006/relationships"><Relationship Id="rId8" Type="http://schemas.openxmlformats.org/officeDocument/2006/relationships/hyperlink" Target="#'Lignes directrices, financement'!A1"/><Relationship Id="rId3" Type="http://schemas.openxmlformats.org/officeDocument/2006/relationships/hyperlink" Target="#'&#201;TAPE 3 - Flux - Ann&#233;e 2'!A1"/><Relationship Id="rId7" Type="http://schemas.openxmlformats.org/officeDocument/2006/relationships/hyperlink" Target="#'Achats ant&#233;rieurs'!B4"/><Relationship Id="rId2" Type="http://schemas.openxmlformats.org/officeDocument/2006/relationships/hyperlink" Target="#'&#201;TAPE 2 - Flux - Ann&#233;e 1 '!B4"/><Relationship Id="rId1" Type="http://schemas.openxmlformats.org/officeDocument/2006/relationships/hyperlink" Target="#Consignes!B4"/><Relationship Id="rId6" Type="http://schemas.openxmlformats.org/officeDocument/2006/relationships/hyperlink" Target="#'&#201;tat du revenu'!A1"/><Relationship Id="rId5" Type="http://schemas.openxmlformats.org/officeDocument/2006/relationships/hyperlink" Target="#Glossaire!A1"/><Relationship Id="rId4" Type="http://schemas.openxmlformats.org/officeDocument/2006/relationships/hyperlink" Target="#'&#201;TAPE 1 - D&#233;marrage'!A1"/><Relationship Id="rId9" Type="http://schemas.openxmlformats.org/officeDocument/2006/relationships/hyperlink" Target="#Consignes!A1"/></Relationships>
</file>

<file path=xl/drawings/_rels/drawing3.xml.rels><?xml version="1.0" encoding="UTF-8" standalone="yes"?>
<Relationships xmlns="http://schemas.openxmlformats.org/package/2006/relationships"><Relationship Id="rId8" Type="http://schemas.openxmlformats.org/officeDocument/2006/relationships/hyperlink" Target="#'Lignes directrices, financement'!A1"/><Relationship Id="rId3" Type="http://schemas.openxmlformats.org/officeDocument/2006/relationships/hyperlink" Target="#'&#201;TAPE 3 - Flux - Ann&#233;e 2'!A1"/><Relationship Id="rId7" Type="http://schemas.openxmlformats.org/officeDocument/2006/relationships/hyperlink" Target="#'Achats ant&#233;rieurs'!B4"/><Relationship Id="rId2" Type="http://schemas.openxmlformats.org/officeDocument/2006/relationships/hyperlink" Target="#'&#201;TAPE 2 - Flux - Ann&#233;e 1 '!B4"/><Relationship Id="rId1" Type="http://schemas.openxmlformats.org/officeDocument/2006/relationships/hyperlink" Target="#Consignes!B4"/><Relationship Id="rId6" Type="http://schemas.openxmlformats.org/officeDocument/2006/relationships/hyperlink" Target="#'&#201;tat du revenu'!A1"/><Relationship Id="rId5" Type="http://schemas.openxmlformats.org/officeDocument/2006/relationships/hyperlink" Target="#Glossaire!A1"/><Relationship Id="rId10" Type="http://schemas.openxmlformats.org/officeDocument/2006/relationships/hyperlink" Target="#Sondage!B4"/><Relationship Id="rId4" Type="http://schemas.openxmlformats.org/officeDocument/2006/relationships/hyperlink" Target="#'&#201;TAPE 1 - D&#233;marrage'!A1"/><Relationship Id="rId9" Type="http://schemas.openxmlformats.org/officeDocument/2006/relationships/hyperlink" Target="#Consignes!A1"/></Relationships>
</file>

<file path=xl/drawings/_rels/drawing4.xml.rels><?xml version="1.0" encoding="UTF-8" standalone="yes"?>
<Relationships xmlns="http://schemas.openxmlformats.org/package/2006/relationships"><Relationship Id="rId8" Type="http://schemas.openxmlformats.org/officeDocument/2006/relationships/hyperlink" Target="#'Lignes directrices, financement'!A1"/><Relationship Id="rId3" Type="http://schemas.openxmlformats.org/officeDocument/2006/relationships/hyperlink" Target="#'&#201;TAPE 3 - Flux - Ann&#233;e 2'!A1"/><Relationship Id="rId7" Type="http://schemas.openxmlformats.org/officeDocument/2006/relationships/hyperlink" Target="#'Achats ant&#233;rieurs'!B4"/><Relationship Id="rId2" Type="http://schemas.openxmlformats.org/officeDocument/2006/relationships/hyperlink" Target="#'&#201;TAPE 2 - Flux - Ann&#233;e 1 '!B4"/><Relationship Id="rId1" Type="http://schemas.openxmlformats.org/officeDocument/2006/relationships/hyperlink" Target="#Consignes!B4"/><Relationship Id="rId6" Type="http://schemas.openxmlformats.org/officeDocument/2006/relationships/hyperlink" Target="#'&#201;tat du revenu'!A1"/><Relationship Id="rId5" Type="http://schemas.openxmlformats.org/officeDocument/2006/relationships/hyperlink" Target="#Glossaire!A1"/><Relationship Id="rId10" Type="http://schemas.openxmlformats.org/officeDocument/2006/relationships/hyperlink" Target="#Sondage!B4"/><Relationship Id="rId4" Type="http://schemas.openxmlformats.org/officeDocument/2006/relationships/hyperlink" Target="#'&#201;TAPE 1 - D&#233;marrage'!A1"/><Relationship Id="rId9" Type="http://schemas.openxmlformats.org/officeDocument/2006/relationships/hyperlink" Target="#Consignes!A1"/></Relationships>
</file>

<file path=xl/drawings/_rels/drawing5.xml.rels><?xml version="1.0" encoding="UTF-8" standalone="yes"?>
<Relationships xmlns="http://schemas.openxmlformats.org/package/2006/relationships"><Relationship Id="rId8" Type="http://schemas.openxmlformats.org/officeDocument/2006/relationships/hyperlink" Target="#'Lignes directrices, financement'!A1"/><Relationship Id="rId3" Type="http://schemas.openxmlformats.org/officeDocument/2006/relationships/hyperlink" Target="#'&#201;TAPE 3 - Flux - Ann&#233;e 2'!A1"/><Relationship Id="rId7" Type="http://schemas.openxmlformats.org/officeDocument/2006/relationships/hyperlink" Target="#'Achats ant&#233;rieurs'!B4"/><Relationship Id="rId2" Type="http://schemas.openxmlformats.org/officeDocument/2006/relationships/hyperlink" Target="#'&#201;TAPE 2 - Flux - Ann&#233;e 1 '!B4"/><Relationship Id="rId1" Type="http://schemas.openxmlformats.org/officeDocument/2006/relationships/hyperlink" Target="#Consignes!B4"/><Relationship Id="rId6" Type="http://schemas.openxmlformats.org/officeDocument/2006/relationships/hyperlink" Target="#'&#201;tat du revenu'!A1"/><Relationship Id="rId5" Type="http://schemas.openxmlformats.org/officeDocument/2006/relationships/hyperlink" Target="#Glossaire!A1"/><Relationship Id="rId10" Type="http://schemas.openxmlformats.org/officeDocument/2006/relationships/hyperlink" Target="#Sondage!B4"/><Relationship Id="rId4" Type="http://schemas.openxmlformats.org/officeDocument/2006/relationships/hyperlink" Target="#'&#201;TAPE 1 - D&#233;marrage'!A1"/><Relationship Id="rId9" Type="http://schemas.openxmlformats.org/officeDocument/2006/relationships/hyperlink" Target="#Consignes!A1"/></Relationships>
</file>

<file path=xl/drawings/_rels/drawing6.xml.rels><?xml version="1.0" encoding="UTF-8" standalone="yes"?>
<Relationships xmlns="http://schemas.openxmlformats.org/package/2006/relationships"><Relationship Id="rId8" Type="http://schemas.openxmlformats.org/officeDocument/2006/relationships/hyperlink" Target="#'Lignes directrices, financement'!A1"/><Relationship Id="rId3" Type="http://schemas.openxmlformats.org/officeDocument/2006/relationships/hyperlink" Target="#'&#201;TAPE 3 - Flux - Ann&#233;e 2'!A1"/><Relationship Id="rId7" Type="http://schemas.openxmlformats.org/officeDocument/2006/relationships/hyperlink" Target="#'Achats ant&#233;rieurs'!B4"/><Relationship Id="rId2" Type="http://schemas.openxmlformats.org/officeDocument/2006/relationships/hyperlink" Target="#'&#201;TAPE 2 - Flux - Ann&#233;e 1 '!B4"/><Relationship Id="rId1" Type="http://schemas.openxmlformats.org/officeDocument/2006/relationships/hyperlink" Target="#Consignes!B4"/><Relationship Id="rId6" Type="http://schemas.openxmlformats.org/officeDocument/2006/relationships/hyperlink" Target="#'&#201;tat du revenu'!A1"/><Relationship Id="rId5" Type="http://schemas.openxmlformats.org/officeDocument/2006/relationships/hyperlink" Target="#Glossaire!A1"/><Relationship Id="rId10" Type="http://schemas.openxmlformats.org/officeDocument/2006/relationships/hyperlink" Target="#Sondage!B4"/><Relationship Id="rId4" Type="http://schemas.openxmlformats.org/officeDocument/2006/relationships/hyperlink" Target="#'&#201;TAPE 1 - D&#233;marrage'!A1"/><Relationship Id="rId9" Type="http://schemas.openxmlformats.org/officeDocument/2006/relationships/hyperlink" Target="#Consignes!A1"/></Relationships>
</file>

<file path=xl/drawings/_rels/drawing7.xml.rels><?xml version="1.0" encoding="UTF-8" standalone="yes"?>
<Relationships xmlns="http://schemas.openxmlformats.org/package/2006/relationships"><Relationship Id="rId8" Type="http://schemas.openxmlformats.org/officeDocument/2006/relationships/hyperlink" Target="#'Lignes directrices, financement'!A1"/><Relationship Id="rId3" Type="http://schemas.openxmlformats.org/officeDocument/2006/relationships/hyperlink" Target="#'&#201;TAPE 3 - Flux - Ann&#233;e 2'!A1"/><Relationship Id="rId7" Type="http://schemas.openxmlformats.org/officeDocument/2006/relationships/hyperlink" Target="#'Achats ant&#233;rieurs'!B4"/><Relationship Id="rId2" Type="http://schemas.openxmlformats.org/officeDocument/2006/relationships/hyperlink" Target="#'&#201;TAPE 2 - Flux - Ann&#233;e 1 '!B4"/><Relationship Id="rId1" Type="http://schemas.openxmlformats.org/officeDocument/2006/relationships/hyperlink" Target="#Consignes!B4"/><Relationship Id="rId6" Type="http://schemas.openxmlformats.org/officeDocument/2006/relationships/hyperlink" Target="#'&#201;tat du revenu'!A1"/><Relationship Id="rId5" Type="http://schemas.openxmlformats.org/officeDocument/2006/relationships/hyperlink" Target="#Glossaire!A1"/><Relationship Id="rId4" Type="http://schemas.openxmlformats.org/officeDocument/2006/relationships/hyperlink" Target="#'&#201;TAPE 1 - D&#233;marrage'!A1"/><Relationship Id="rId9" Type="http://schemas.openxmlformats.org/officeDocument/2006/relationships/hyperlink" Target="#Consignes!A1"/></Relationships>
</file>

<file path=xl/drawings/drawing1.xml><?xml version="1.0" encoding="utf-8"?>
<xdr:wsDr xmlns:xdr="http://schemas.openxmlformats.org/drawingml/2006/spreadsheetDrawing" xmlns:a="http://schemas.openxmlformats.org/drawingml/2006/main">
  <xdr:twoCellAnchor>
    <xdr:from>
      <xdr:col>0</xdr:col>
      <xdr:colOff>68580</xdr:colOff>
      <xdr:row>0</xdr:row>
      <xdr:rowOff>83820</xdr:rowOff>
    </xdr:from>
    <xdr:to>
      <xdr:col>0</xdr:col>
      <xdr:colOff>1386840</xdr:colOff>
      <xdr:row>13</xdr:row>
      <xdr:rowOff>228600</xdr:rowOff>
    </xdr:to>
    <xdr:grpSp>
      <xdr:nvGrpSpPr>
        <xdr:cNvPr id="95307" name="Group 1">
          <a:hlinkClick xmlns:r="http://schemas.openxmlformats.org/officeDocument/2006/relationships" r:id="rId1"/>
          <a:extLst>
            <a:ext uri="{FF2B5EF4-FFF2-40B4-BE49-F238E27FC236}">
              <a16:creationId xmlns:a16="http://schemas.microsoft.com/office/drawing/2014/main" id="{DB000B42-74F5-B028-1223-DABADD575A84}"/>
            </a:ext>
          </a:extLst>
        </xdr:cNvPr>
        <xdr:cNvGrpSpPr>
          <a:grpSpLocks/>
        </xdr:cNvGrpSpPr>
      </xdr:nvGrpSpPr>
      <xdr:grpSpPr bwMode="auto">
        <a:xfrm>
          <a:off x="68580" y="83820"/>
          <a:ext cx="1318260" cy="4986655"/>
          <a:chOff x="91440" y="106680"/>
          <a:chExt cx="1645920" cy="4308967"/>
        </a:xfrm>
      </xdr:grpSpPr>
      <xdr:sp macro="" textlink="">
        <xdr:nvSpPr>
          <xdr:cNvPr id="3" name="Rounded Rectangle 2">
            <a:hlinkClick xmlns:r="http://schemas.openxmlformats.org/officeDocument/2006/relationships" r:id="rId2"/>
            <a:extLst>
              <a:ext uri="{FF2B5EF4-FFF2-40B4-BE49-F238E27FC236}">
                <a16:creationId xmlns:a16="http://schemas.microsoft.com/office/drawing/2014/main" id="{CEC294BB-5878-FFD6-5FCB-FD3DF8B134C3}"/>
              </a:ext>
            </a:extLst>
          </xdr:cNvPr>
          <xdr:cNvSpPr/>
        </xdr:nvSpPr>
        <xdr:spPr bwMode="auto">
          <a:xfrm>
            <a:off x="91440" y="1719393"/>
            <a:ext cx="1636406" cy="466175"/>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CA" sz="1100" baseline="0"/>
              <a:t>Flux - Année 1</a:t>
            </a:r>
            <a:endParaRPr lang="en-CA" sz="1100"/>
          </a:p>
        </xdr:txBody>
      </xdr:sp>
      <xdr:sp macro="" textlink="">
        <xdr:nvSpPr>
          <xdr:cNvPr id="4" name="Rounded Rectangle 3">
            <a:hlinkClick xmlns:r="http://schemas.openxmlformats.org/officeDocument/2006/relationships" r:id="rId3"/>
            <a:extLst>
              <a:ext uri="{FF2B5EF4-FFF2-40B4-BE49-F238E27FC236}">
                <a16:creationId xmlns:a16="http://schemas.microsoft.com/office/drawing/2014/main" id="{6E20BEE0-DB71-04F2-2AC2-F798C7F2AFF0}"/>
              </a:ext>
            </a:extLst>
          </xdr:cNvPr>
          <xdr:cNvSpPr/>
        </xdr:nvSpPr>
        <xdr:spPr bwMode="auto">
          <a:xfrm>
            <a:off x="91440" y="2254864"/>
            <a:ext cx="1626892" cy="491373"/>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CA" sz="1100" baseline="0"/>
              <a:t>Flux  - Année 2</a:t>
            </a:r>
            <a:endParaRPr lang="en-CA" sz="1100"/>
          </a:p>
        </xdr:txBody>
      </xdr:sp>
      <xdr:sp macro="" textlink="">
        <xdr:nvSpPr>
          <xdr:cNvPr id="5" name="Rounded Rectangle 4">
            <a:hlinkClick xmlns:r="http://schemas.openxmlformats.org/officeDocument/2006/relationships" r:id="rId4"/>
            <a:extLst>
              <a:ext uri="{FF2B5EF4-FFF2-40B4-BE49-F238E27FC236}">
                <a16:creationId xmlns:a16="http://schemas.microsoft.com/office/drawing/2014/main" id="{9BD8E7A4-85F0-AA74-23CA-8B3A224E7AE5}"/>
              </a:ext>
            </a:extLst>
          </xdr:cNvPr>
          <xdr:cNvSpPr/>
        </xdr:nvSpPr>
        <xdr:spPr bwMode="auto">
          <a:xfrm>
            <a:off x="91440" y="1171322"/>
            <a:ext cx="1645920" cy="491373"/>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CA" sz="1100" baseline="0"/>
              <a:t>Démarrage</a:t>
            </a:r>
            <a:endParaRPr lang="en-CA" sz="1100"/>
          </a:p>
        </xdr:txBody>
      </xdr:sp>
      <xdr:sp macro="" textlink="">
        <xdr:nvSpPr>
          <xdr:cNvPr id="6" name="Rounded Rectangle 5">
            <a:hlinkClick xmlns:r="http://schemas.openxmlformats.org/officeDocument/2006/relationships" r:id="rId5"/>
            <a:extLst>
              <a:ext uri="{FF2B5EF4-FFF2-40B4-BE49-F238E27FC236}">
                <a16:creationId xmlns:a16="http://schemas.microsoft.com/office/drawing/2014/main" id="{54FDE70C-350B-4D60-6414-186AA476C5AD}"/>
              </a:ext>
            </a:extLst>
          </xdr:cNvPr>
          <xdr:cNvSpPr/>
        </xdr:nvSpPr>
        <xdr:spPr bwMode="auto">
          <a:xfrm>
            <a:off x="91440" y="3363604"/>
            <a:ext cx="1607864" cy="503973"/>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CA" sz="1100" baseline="0"/>
              <a:t>Glossaire</a:t>
            </a:r>
            <a:endParaRPr lang="en-CA" sz="1100"/>
          </a:p>
        </xdr:txBody>
      </xdr:sp>
      <xdr:sp macro="" textlink="">
        <xdr:nvSpPr>
          <xdr:cNvPr id="7" name="Rounded Rectangle 6">
            <a:hlinkClick xmlns:r="http://schemas.openxmlformats.org/officeDocument/2006/relationships" r:id="rId6"/>
            <a:extLst>
              <a:ext uri="{FF2B5EF4-FFF2-40B4-BE49-F238E27FC236}">
                <a16:creationId xmlns:a16="http://schemas.microsoft.com/office/drawing/2014/main" id="{C0DE38D9-C165-5FC5-85D3-B6DC952CEBFF}"/>
              </a:ext>
            </a:extLst>
          </xdr:cNvPr>
          <xdr:cNvSpPr/>
        </xdr:nvSpPr>
        <xdr:spPr bwMode="auto">
          <a:xfrm>
            <a:off x="91440" y="2802934"/>
            <a:ext cx="1617378" cy="503973"/>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CA" sz="1100" baseline="0"/>
              <a:t>État du revenu</a:t>
            </a:r>
            <a:endParaRPr lang="en-CA" sz="1100"/>
          </a:p>
        </xdr:txBody>
      </xdr:sp>
      <xdr:sp macro="" textlink="">
        <xdr:nvSpPr>
          <xdr:cNvPr id="8" name="Rounded Rectangle 7">
            <a:hlinkClick xmlns:r="http://schemas.openxmlformats.org/officeDocument/2006/relationships" r:id="rId7"/>
            <a:extLst>
              <a:ext uri="{FF2B5EF4-FFF2-40B4-BE49-F238E27FC236}">
                <a16:creationId xmlns:a16="http://schemas.microsoft.com/office/drawing/2014/main" id="{C426292C-78F4-94C8-E12F-B5DC2C8C9925}"/>
              </a:ext>
            </a:extLst>
          </xdr:cNvPr>
          <xdr:cNvSpPr/>
        </xdr:nvSpPr>
        <xdr:spPr bwMode="auto">
          <a:xfrm>
            <a:off x="91440" y="642151"/>
            <a:ext cx="1617378" cy="459875"/>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CA" sz="1100" baseline="0"/>
              <a:t>Achats antérieurs</a:t>
            </a:r>
            <a:endParaRPr lang="en-CA" sz="1100"/>
          </a:p>
        </xdr:txBody>
      </xdr:sp>
      <xdr:sp macro="" textlink="">
        <xdr:nvSpPr>
          <xdr:cNvPr id="9" name="Rounded Rectangle 8">
            <a:hlinkClick xmlns:r="http://schemas.openxmlformats.org/officeDocument/2006/relationships" r:id="rId8"/>
            <a:extLst>
              <a:ext uri="{FF2B5EF4-FFF2-40B4-BE49-F238E27FC236}">
                <a16:creationId xmlns:a16="http://schemas.microsoft.com/office/drawing/2014/main" id="{DC6AA920-63A9-174F-4644-EBFD63491F6D}"/>
              </a:ext>
            </a:extLst>
          </xdr:cNvPr>
          <xdr:cNvSpPr/>
        </xdr:nvSpPr>
        <xdr:spPr bwMode="auto">
          <a:xfrm>
            <a:off x="91440" y="3917974"/>
            <a:ext cx="1607864" cy="497673"/>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CA" sz="1100"/>
              <a:t>Lignes directrices, financement</a:t>
            </a:r>
          </a:p>
        </xdr:txBody>
      </xdr:sp>
      <xdr:sp macro="" textlink="">
        <xdr:nvSpPr>
          <xdr:cNvPr id="10" name="Rounded Rectangle 9">
            <a:hlinkClick xmlns:r="http://schemas.openxmlformats.org/officeDocument/2006/relationships" r:id="rId9"/>
            <a:extLst>
              <a:ext uri="{FF2B5EF4-FFF2-40B4-BE49-F238E27FC236}">
                <a16:creationId xmlns:a16="http://schemas.microsoft.com/office/drawing/2014/main" id="{9D18D5CC-D768-D6AB-64BC-935C260A9D1E}"/>
              </a:ext>
            </a:extLst>
          </xdr:cNvPr>
          <xdr:cNvSpPr/>
        </xdr:nvSpPr>
        <xdr:spPr bwMode="auto">
          <a:xfrm>
            <a:off x="91440" y="106680"/>
            <a:ext cx="1617378" cy="459875"/>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CA" sz="1100" baseline="0"/>
              <a:t>Consignes</a:t>
            </a:r>
            <a:endParaRPr lang="en-CA" sz="1100"/>
          </a:p>
        </xdr:txBody>
      </xdr:sp>
    </xdr:grp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155938</xdr:colOff>
      <xdr:row>0</xdr:row>
      <xdr:rowOff>113393</xdr:rowOff>
    </xdr:from>
    <xdr:to>
      <xdr:col>7</xdr:col>
      <xdr:colOff>60055</xdr:colOff>
      <xdr:row>14</xdr:row>
      <xdr:rowOff>27085</xdr:rowOff>
    </xdr:to>
    <xdr:sp macro="" textlink="">
      <xdr:nvSpPr>
        <xdr:cNvPr id="4" name="Rectangle 3">
          <a:extLst>
            <a:ext uri="{FF2B5EF4-FFF2-40B4-BE49-F238E27FC236}">
              <a16:creationId xmlns:a16="http://schemas.microsoft.com/office/drawing/2014/main" id="{1E152361-8EF6-D593-C714-FE89B3DB840C}"/>
            </a:ext>
          </a:extLst>
        </xdr:cNvPr>
        <xdr:cNvSpPr/>
      </xdr:nvSpPr>
      <xdr:spPr bwMode="auto">
        <a:xfrm>
          <a:off x="7497536" y="146413"/>
          <a:ext cx="2337947" cy="3513908"/>
        </a:xfrm>
        <a:prstGeom prst="rect">
          <a:avLst/>
        </a:prstGeom>
        <a:gradFill flip="none" rotWithShape="1">
          <a:gsLst>
            <a:gs pos="15000">
              <a:schemeClr val="accent1">
                <a:lumMod val="20000"/>
                <a:lumOff val="80000"/>
              </a:schemeClr>
            </a:gs>
            <a:gs pos="94000">
              <a:schemeClr val="accent1">
                <a:lumMod val="60000"/>
                <a:lumOff val="40000"/>
              </a:schemeClr>
            </a:gs>
          </a:gsLst>
          <a:path path="circle">
            <a:fillToRect l="100000" t="100000"/>
          </a:path>
          <a:tileRect r="-100000" b="-100000"/>
        </a:gradFill>
      </xdr:spPr>
      <xdr:style>
        <a:lnRef idx="1">
          <a:schemeClr val="dk1"/>
        </a:lnRef>
        <a:fillRef idx="2">
          <a:schemeClr val="dk1"/>
        </a:fillRef>
        <a:effectRef idx="1">
          <a:schemeClr val="dk1"/>
        </a:effectRef>
        <a:fontRef idx="minor">
          <a:schemeClr val="dk1"/>
        </a:fontRef>
      </xdr:style>
      <xdr:txBody>
        <a:bodyPr vertOverflow="clip" horzOverflow="clip" rtlCol="0" anchor="t"/>
        <a:lstStyle/>
        <a:p>
          <a:r>
            <a:rPr lang="en-CA" sz="1200" b="1" u="sng">
              <a:solidFill>
                <a:sysClr val="windowText" lastClr="000000"/>
              </a:solidFill>
              <a:effectLst/>
              <a:latin typeface="+mn-lt"/>
              <a:ea typeface="+mn-ea"/>
              <a:cs typeface="+mn-cs"/>
            </a:rPr>
            <a:t>CONSIGNES et ASTUCES</a:t>
          </a:r>
        </a:p>
        <a:p>
          <a:endParaRPr lang="en-CA" sz="1600">
            <a:solidFill>
              <a:srgbClr val="002060"/>
            </a:solidFill>
            <a:effectLst/>
          </a:endParaRPr>
        </a:p>
        <a:p>
          <a:r>
            <a:rPr lang="en-CA" sz="1200">
              <a:solidFill>
                <a:schemeClr val="dk1"/>
              </a:solidFill>
              <a:effectLst/>
              <a:latin typeface="+mn-lt"/>
              <a:ea typeface="+mn-ea"/>
              <a:cs typeface="+mn-cs"/>
            </a:rPr>
            <a:t>1. DRESSEZ LA LISTE DES ACHATS ET DES COÛTS : N'incluez seulement que</a:t>
          </a:r>
          <a:r>
            <a:rPr lang="en-CA" sz="1200" baseline="0">
              <a:solidFill>
                <a:schemeClr val="dk1"/>
              </a:solidFill>
              <a:effectLst/>
              <a:latin typeface="+mn-lt"/>
              <a:ea typeface="+mn-ea"/>
              <a:cs typeface="+mn-cs"/>
            </a:rPr>
            <a:t> les articles que vous avez déjà achetés pour l'entreprise</a:t>
          </a:r>
          <a:r>
            <a:rPr lang="en-CA" sz="1200">
              <a:solidFill>
                <a:schemeClr val="dk1"/>
              </a:solidFill>
              <a:effectLst/>
              <a:latin typeface="+mn-lt"/>
              <a:ea typeface="+mn-ea"/>
              <a:cs typeface="+mn-cs"/>
            </a:rPr>
            <a:t>.  </a:t>
          </a:r>
        </a:p>
        <a:p>
          <a:endParaRPr lang="en-CA" sz="1600">
            <a:effectLst/>
          </a:endParaRPr>
        </a:p>
        <a:p>
          <a:r>
            <a:rPr lang="en-CA" sz="1200" b="1">
              <a:solidFill>
                <a:schemeClr val="dk1"/>
              </a:solidFill>
              <a:effectLst/>
              <a:latin typeface="+mn-lt"/>
              <a:ea typeface="+mn-ea"/>
              <a:cs typeface="+mn-cs"/>
            </a:rPr>
            <a:t>ASTUCE : </a:t>
          </a:r>
          <a:r>
            <a:rPr lang="en-CA" sz="1200" b="0">
              <a:solidFill>
                <a:schemeClr val="dk1"/>
              </a:solidFill>
              <a:effectLst/>
              <a:latin typeface="+mn-lt"/>
              <a:ea typeface="+mn-ea"/>
              <a:cs typeface="+mn-cs"/>
            </a:rPr>
            <a:t>Cette</a:t>
          </a:r>
          <a:r>
            <a:rPr lang="en-CA" sz="1200" b="0" baseline="0">
              <a:solidFill>
                <a:schemeClr val="dk1"/>
              </a:solidFill>
              <a:effectLst/>
              <a:latin typeface="+mn-lt"/>
              <a:ea typeface="+mn-ea"/>
              <a:cs typeface="+mn-cs"/>
            </a:rPr>
            <a:t> étape n'est pas obligatoire pour toutes les entreprises</a:t>
          </a:r>
          <a:r>
            <a:rPr lang="en-CA" sz="1200">
              <a:solidFill>
                <a:schemeClr val="dk1"/>
              </a:solidFill>
              <a:effectLst/>
              <a:latin typeface="+mn-lt"/>
              <a:ea typeface="+mn-ea"/>
              <a:cs typeface="+mn-cs"/>
            </a:rPr>
            <a:t>.</a:t>
          </a:r>
          <a:endParaRPr lang="en-CA" sz="1600">
            <a:effectLst/>
          </a:endParaRPr>
        </a:p>
        <a:p>
          <a:r>
            <a:rPr lang="en-CA" sz="1200">
              <a:solidFill>
                <a:schemeClr val="dk1"/>
              </a:solidFill>
              <a:effectLst/>
              <a:latin typeface="+mn-lt"/>
              <a:ea typeface="+mn-ea"/>
              <a:cs typeface="+mn-cs"/>
            </a:rPr>
            <a:t>Les articles que vous </a:t>
          </a:r>
          <a:r>
            <a:rPr lang="en-CA" sz="1200" u="sng" baseline="0">
              <a:solidFill>
                <a:schemeClr val="dk1"/>
              </a:solidFill>
              <a:effectLst/>
              <a:latin typeface="+mn-lt"/>
              <a:ea typeface="+mn-ea"/>
              <a:cs typeface="+mn-cs"/>
            </a:rPr>
            <a:t>acheterez</a:t>
          </a:r>
          <a:r>
            <a:rPr lang="en-CA" sz="1200" baseline="0">
              <a:solidFill>
                <a:schemeClr val="dk1"/>
              </a:solidFill>
              <a:effectLst/>
              <a:latin typeface="+mn-lt"/>
              <a:ea typeface="+mn-ea"/>
              <a:cs typeface="+mn-cs"/>
            </a:rPr>
            <a:t> pour lancer votre entreprise seront détaillés dans la feuille des coûts liés au démarrage de l'entreprise. </a:t>
          </a:r>
          <a:endParaRPr lang="en-CA" sz="1600">
            <a:effectLst/>
          </a:endParaRPr>
        </a:p>
        <a:p>
          <a:pPr algn="l">
            <a:lnSpc>
              <a:spcPts val="1100"/>
            </a:lnSpc>
          </a:pPr>
          <a:endParaRPr lang="en-CA" sz="1100"/>
        </a:p>
      </xdr:txBody>
    </xdr:sp>
    <xdr:clientData fPrintsWithSheet="0"/>
  </xdr:twoCellAnchor>
  <xdr:twoCellAnchor>
    <xdr:from>
      <xdr:col>0</xdr:col>
      <xdr:colOff>38100</xdr:colOff>
      <xdr:row>0</xdr:row>
      <xdr:rowOff>38100</xdr:rowOff>
    </xdr:from>
    <xdr:to>
      <xdr:col>0</xdr:col>
      <xdr:colOff>1379220</xdr:colOff>
      <xdr:row>18</xdr:row>
      <xdr:rowOff>137160</xdr:rowOff>
    </xdr:to>
    <xdr:grpSp>
      <xdr:nvGrpSpPr>
        <xdr:cNvPr id="91367" name="Group 1">
          <a:hlinkClick xmlns:r="http://schemas.openxmlformats.org/officeDocument/2006/relationships" r:id="rId1"/>
          <a:extLst>
            <a:ext uri="{FF2B5EF4-FFF2-40B4-BE49-F238E27FC236}">
              <a16:creationId xmlns:a16="http://schemas.microsoft.com/office/drawing/2014/main" id="{8B43040E-256B-409C-E7BA-BD92620A86DD}"/>
            </a:ext>
          </a:extLst>
        </xdr:cNvPr>
        <xdr:cNvGrpSpPr>
          <a:grpSpLocks/>
        </xdr:cNvGrpSpPr>
      </xdr:nvGrpSpPr>
      <xdr:grpSpPr bwMode="auto">
        <a:xfrm>
          <a:off x="38100" y="38100"/>
          <a:ext cx="1341120" cy="4782185"/>
          <a:chOff x="91440" y="106680"/>
          <a:chExt cx="1645920" cy="4859383"/>
        </a:xfrm>
      </xdr:grpSpPr>
      <xdr:sp macro="" textlink="">
        <xdr:nvSpPr>
          <xdr:cNvPr id="24" name="Rounded Rectangle 23">
            <a:hlinkClick xmlns:r="http://schemas.openxmlformats.org/officeDocument/2006/relationships" r:id="rId2"/>
            <a:extLst>
              <a:ext uri="{FF2B5EF4-FFF2-40B4-BE49-F238E27FC236}">
                <a16:creationId xmlns:a16="http://schemas.microsoft.com/office/drawing/2014/main" id="{919643FD-0F77-28C8-060A-A62D8853927F}"/>
              </a:ext>
            </a:extLst>
          </xdr:cNvPr>
          <xdr:cNvSpPr/>
        </xdr:nvSpPr>
        <xdr:spPr bwMode="auto">
          <a:xfrm>
            <a:off x="91440" y="1723931"/>
            <a:ext cx="1636568" cy="465341"/>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CA" sz="1100" baseline="0"/>
              <a:t>Flux - Année 1</a:t>
            </a:r>
            <a:endParaRPr lang="en-CA" sz="1100"/>
          </a:p>
        </xdr:txBody>
      </xdr:sp>
      <xdr:sp macro="" textlink="">
        <xdr:nvSpPr>
          <xdr:cNvPr id="25" name="Rounded Rectangle 24">
            <a:hlinkClick xmlns:r="http://schemas.openxmlformats.org/officeDocument/2006/relationships" r:id="rId3"/>
            <a:extLst>
              <a:ext uri="{FF2B5EF4-FFF2-40B4-BE49-F238E27FC236}">
                <a16:creationId xmlns:a16="http://schemas.microsoft.com/office/drawing/2014/main" id="{3ED38910-5AA1-BC48-CE83-FB26E4263FFB}"/>
              </a:ext>
            </a:extLst>
          </xdr:cNvPr>
          <xdr:cNvSpPr/>
        </xdr:nvSpPr>
        <xdr:spPr bwMode="auto">
          <a:xfrm>
            <a:off x="91440" y="2250301"/>
            <a:ext cx="1627216" cy="495855"/>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CA" sz="1100" baseline="0"/>
              <a:t>Flux  - Année 2</a:t>
            </a:r>
            <a:endParaRPr lang="en-CA" sz="1100"/>
          </a:p>
        </xdr:txBody>
      </xdr:sp>
      <xdr:sp macro="" textlink="">
        <xdr:nvSpPr>
          <xdr:cNvPr id="26" name="Rounded Rectangle 25">
            <a:hlinkClick xmlns:r="http://schemas.openxmlformats.org/officeDocument/2006/relationships" r:id="rId4"/>
            <a:extLst>
              <a:ext uri="{FF2B5EF4-FFF2-40B4-BE49-F238E27FC236}">
                <a16:creationId xmlns:a16="http://schemas.microsoft.com/office/drawing/2014/main" id="{F43361FE-4331-CE55-4747-1A0F2AA56FC1}"/>
              </a:ext>
            </a:extLst>
          </xdr:cNvPr>
          <xdr:cNvSpPr/>
        </xdr:nvSpPr>
        <xdr:spPr bwMode="auto">
          <a:xfrm>
            <a:off x="91440" y="1167048"/>
            <a:ext cx="1645920" cy="488227"/>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CA" sz="1100" baseline="0"/>
              <a:t>Démarrage</a:t>
            </a:r>
            <a:endParaRPr lang="en-CA" sz="1100"/>
          </a:p>
        </xdr:txBody>
      </xdr:sp>
      <xdr:sp macro="" textlink="">
        <xdr:nvSpPr>
          <xdr:cNvPr id="27" name="Rounded Rectangle 26">
            <a:hlinkClick xmlns:r="http://schemas.openxmlformats.org/officeDocument/2006/relationships" r:id="rId5"/>
            <a:extLst>
              <a:ext uri="{FF2B5EF4-FFF2-40B4-BE49-F238E27FC236}">
                <a16:creationId xmlns:a16="http://schemas.microsoft.com/office/drawing/2014/main" id="{7173D751-534B-0B26-D04B-5104656B5627}"/>
              </a:ext>
            </a:extLst>
          </xdr:cNvPr>
          <xdr:cNvSpPr/>
        </xdr:nvSpPr>
        <xdr:spPr bwMode="auto">
          <a:xfrm>
            <a:off x="91440" y="3356440"/>
            <a:ext cx="1608513" cy="511112"/>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CA" sz="1100" baseline="0"/>
              <a:t>Glossaire</a:t>
            </a:r>
            <a:endParaRPr lang="en-CA" sz="1100"/>
          </a:p>
        </xdr:txBody>
      </xdr:sp>
      <xdr:sp macro="" textlink="">
        <xdr:nvSpPr>
          <xdr:cNvPr id="28" name="Rounded Rectangle 27">
            <a:hlinkClick xmlns:r="http://schemas.openxmlformats.org/officeDocument/2006/relationships" r:id="rId6"/>
            <a:extLst>
              <a:ext uri="{FF2B5EF4-FFF2-40B4-BE49-F238E27FC236}">
                <a16:creationId xmlns:a16="http://schemas.microsoft.com/office/drawing/2014/main" id="{B21C9177-2F04-72E4-4205-033C5DA94510}"/>
              </a:ext>
            </a:extLst>
          </xdr:cNvPr>
          <xdr:cNvSpPr/>
        </xdr:nvSpPr>
        <xdr:spPr bwMode="auto">
          <a:xfrm>
            <a:off x="91440" y="2807185"/>
            <a:ext cx="1617865" cy="503484"/>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CA" sz="1100" baseline="0"/>
              <a:t>État du revenu</a:t>
            </a:r>
            <a:endParaRPr lang="en-CA" sz="1100"/>
          </a:p>
        </xdr:txBody>
      </xdr:sp>
      <xdr:sp macro="" textlink="">
        <xdr:nvSpPr>
          <xdr:cNvPr id="29" name="Rounded Rectangle 28">
            <a:hlinkClick xmlns:r="http://schemas.openxmlformats.org/officeDocument/2006/relationships" r:id="rId7"/>
            <a:extLst>
              <a:ext uri="{FF2B5EF4-FFF2-40B4-BE49-F238E27FC236}">
                <a16:creationId xmlns:a16="http://schemas.microsoft.com/office/drawing/2014/main" id="{4B5BA45D-778D-D1D1-BA7B-94B9DDEF96C4}"/>
              </a:ext>
            </a:extLst>
          </xdr:cNvPr>
          <xdr:cNvSpPr/>
        </xdr:nvSpPr>
        <xdr:spPr bwMode="auto">
          <a:xfrm>
            <a:off x="91440" y="633050"/>
            <a:ext cx="1617865" cy="480598"/>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CA" sz="1100" baseline="0"/>
              <a:t>Achats antérieurs</a:t>
            </a:r>
            <a:endParaRPr lang="en-CA" sz="1100"/>
          </a:p>
        </xdr:txBody>
      </xdr:sp>
      <xdr:sp macro="" textlink="">
        <xdr:nvSpPr>
          <xdr:cNvPr id="30" name="Rounded Rectangle 29">
            <a:hlinkClick xmlns:r="http://schemas.openxmlformats.org/officeDocument/2006/relationships" r:id="rId8"/>
            <a:extLst>
              <a:ext uri="{FF2B5EF4-FFF2-40B4-BE49-F238E27FC236}">
                <a16:creationId xmlns:a16="http://schemas.microsoft.com/office/drawing/2014/main" id="{9CE752B6-50CA-E56B-F818-38E784C558A8}"/>
              </a:ext>
            </a:extLst>
          </xdr:cNvPr>
          <xdr:cNvSpPr/>
        </xdr:nvSpPr>
        <xdr:spPr bwMode="auto">
          <a:xfrm>
            <a:off x="91440" y="3920952"/>
            <a:ext cx="1608513" cy="488227"/>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CA" sz="1100"/>
              <a:t>Lignes directrices, financement</a:t>
            </a:r>
          </a:p>
        </xdr:txBody>
      </xdr:sp>
      <xdr:sp macro="" textlink="">
        <xdr:nvSpPr>
          <xdr:cNvPr id="31" name="Rounded Rectangle 30">
            <a:hlinkClick xmlns:r="http://schemas.openxmlformats.org/officeDocument/2006/relationships" r:id="rId9"/>
            <a:extLst>
              <a:ext uri="{FF2B5EF4-FFF2-40B4-BE49-F238E27FC236}">
                <a16:creationId xmlns:a16="http://schemas.microsoft.com/office/drawing/2014/main" id="{584E00ED-4B85-FA2F-C076-E6853779666F}"/>
              </a:ext>
            </a:extLst>
          </xdr:cNvPr>
          <xdr:cNvSpPr/>
        </xdr:nvSpPr>
        <xdr:spPr bwMode="auto">
          <a:xfrm>
            <a:off x="91440" y="106680"/>
            <a:ext cx="1617865" cy="465341"/>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CA" sz="1100" baseline="0"/>
              <a:t>Consignes</a:t>
            </a:r>
            <a:endParaRPr lang="en-CA" sz="1100"/>
          </a:p>
        </xdr:txBody>
      </xdr:sp>
      <xdr:sp macro="" textlink="">
        <xdr:nvSpPr>
          <xdr:cNvPr id="32" name="Rounded Rectangle 31">
            <a:extLst>
              <a:ext uri="{FF2B5EF4-FFF2-40B4-BE49-F238E27FC236}">
                <a16:creationId xmlns:a16="http://schemas.microsoft.com/office/drawing/2014/main" id="{157568BB-BFA3-6ADE-8BE3-95FCA16E4F74}"/>
              </a:ext>
            </a:extLst>
          </xdr:cNvPr>
          <xdr:cNvSpPr/>
        </xdr:nvSpPr>
        <xdr:spPr bwMode="auto">
          <a:xfrm>
            <a:off x="91440" y="4477836"/>
            <a:ext cx="1608513" cy="488227"/>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endParaRPr lang="en-CA" sz="1100"/>
          </a:p>
        </xdr:txBody>
      </xdr:sp>
    </xdr:grp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0</xdr:col>
      <xdr:colOff>1437830</xdr:colOff>
      <xdr:row>12</xdr:row>
      <xdr:rowOff>29993</xdr:rowOff>
    </xdr:from>
    <xdr:to>
      <xdr:col>0</xdr:col>
      <xdr:colOff>1704392</xdr:colOff>
      <xdr:row>31</xdr:row>
      <xdr:rowOff>99946</xdr:rowOff>
    </xdr:to>
    <xdr:sp macro="" textlink="">
      <xdr:nvSpPr>
        <xdr:cNvPr id="16" name="Striped Right Arrow 15">
          <a:extLst>
            <a:ext uri="{FF2B5EF4-FFF2-40B4-BE49-F238E27FC236}">
              <a16:creationId xmlns:a16="http://schemas.microsoft.com/office/drawing/2014/main" id="{18405C81-7753-A814-AB80-B6AFF2D788B8}"/>
            </a:ext>
          </a:extLst>
        </xdr:cNvPr>
        <xdr:cNvSpPr/>
      </xdr:nvSpPr>
      <xdr:spPr>
        <a:xfrm rot="5400000">
          <a:off x="372966" y="4971271"/>
          <a:ext cx="3169550" cy="334971"/>
        </a:xfrm>
        <a:prstGeom prst="stripedRightArrow">
          <a:avLst>
            <a:gd name="adj1" fmla="val 11538"/>
            <a:gd name="adj2" fmla="val 50000"/>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endParaRPr lang="en-CA"/>
        </a:p>
      </xdr:txBody>
    </xdr:sp>
    <xdr:clientData fPrintsWithSheet="0"/>
  </xdr:twoCellAnchor>
  <xdr:twoCellAnchor>
    <xdr:from>
      <xdr:col>3</xdr:col>
      <xdr:colOff>552393</xdr:colOff>
      <xdr:row>7</xdr:row>
      <xdr:rowOff>29392</xdr:rowOff>
    </xdr:from>
    <xdr:to>
      <xdr:col>7</xdr:col>
      <xdr:colOff>470456</xdr:colOff>
      <xdr:row>7</xdr:row>
      <xdr:rowOff>330317</xdr:rowOff>
    </xdr:to>
    <xdr:sp macro="" textlink="">
      <xdr:nvSpPr>
        <xdr:cNvPr id="14" name="Striped Right Arrow 13">
          <a:extLst>
            <a:ext uri="{FF2B5EF4-FFF2-40B4-BE49-F238E27FC236}">
              <a16:creationId xmlns:a16="http://schemas.microsoft.com/office/drawing/2014/main" id="{2398988A-1199-8772-6488-73AA5A3BCC17}"/>
            </a:ext>
          </a:extLst>
        </xdr:cNvPr>
        <xdr:cNvSpPr/>
      </xdr:nvSpPr>
      <xdr:spPr>
        <a:xfrm>
          <a:off x="5353174" y="1926772"/>
          <a:ext cx="3269217" cy="401781"/>
        </a:xfrm>
        <a:prstGeom prst="stripedRightArrow">
          <a:avLst>
            <a:gd name="adj1" fmla="val 11538"/>
            <a:gd name="adj2" fmla="val 50000"/>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endParaRPr lang="en-CA"/>
        </a:p>
      </xdr:txBody>
    </xdr:sp>
    <xdr:clientData fPrintsWithSheet="0"/>
  </xdr:twoCellAnchor>
  <xdr:twoCellAnchor>
    <xdr:from>
      <xdr:col>1</xdr:col>
      <xdr:colOff>2073276</xdr:colOff>
      <xdr:row>3</xdr:row>
      <xdr:rowOff>76777</xdr:rowOff>
    </xdr:from>
    <xdr:to>
      <xdr:col>7</xdr:col>
      <xdr:colOff>631756</xdr:colOff>
      <xdr:row>4</xdr:row>
      <xdr:rowOff>33348</xdr:rowOff>
    </xdr:to>
    <xdr:sp macro="" textlink="">
      <xdr:nvSpPr>
        <xdr:cNvPr id="17" name="Striped Right Arrow 16">
          <a:extLst>
            <a:ext uri="{FF2B5EF4-FFF2-40B4-BE49-F238E27FC236}">
              <a16:creationId xmlns:a16="http://schemas.microsoft.com/office/drawing/2014/main" id="{2ED992A9-312B-3CED-8378-F4E8CE0908E5}"/>
            </a:ext>
          </a:extLst>
        </xdr:cNvPr>
        <xdr:cNvSpPr/>
      </xdr:nvSpPr>
      <xdr:spPr>
        <a:xfrm>
          <a:off x="3211287" y="768927"/>
          <a:ext cx="5244934" cy="341416"/>
        </a:xfrm>
        <a:prstGeom prst="stripedRightArrow">
          <a:avLst>
            <a:gd name="adj1" fmla="val 11538"/>
            <a:gd name="adj2" fmla="val 50000"/>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endParaRPr lang="en-CA"/>
        </a:p>
      </xdr:txBody>
    </xdr:sp>
    <xdr:clientData fPrintsWithSheet="0"/>
  </xdr:twoCellAnchor>
  <xdr:twoCellAnchor>
    <xdr:from>
      <xdr:col>1</xdr:col>
      <xdr:colOff>2074918</xdr:colOff>
      <xdr:row>3</xdr:row>
      <xdr:rowOff>118744</xdr:rowOff>
    </xdr:from>
    <xdr:to>
      <xdr:col>1</xdr:col>
      <xdr:colOff>2379291</xdr:colOff>
      <xdr:row>4</xdr:row>
      <xdr:rowOff>93819</xdr:rowOff>
    </xdr:to>
    <xdr:sp macro="" textlink="">
      <xdr:nvSpPr>
        <xdr:cNvPr id="10" name="Rounded Rectangle 9">
          <a:extLst>
            <a:ext uri="{FF2B5EF4-FFF2-40B4-BE49-F238E27FC236}">
              <a16:creationId xmlns:a16="http://schemas.microsoft.com/office/drawing/2014/main" id="{EF8559F5-AEEA-42C3-7550-73752F6314B4}"/>
            </a:ext>
          </a:extLst>
        </xdr:cNvPr>
        <xdr:cNvSpPr/>
      </xdr:nvSpPr>
      <xdr:spPr>
        <a:xfrm>
          <a:off x="4661647" y="824752"/>
          <a:ext cx="364752" cy="348663"/>
        </a:xfrm>
        <a:prstGeom prst="round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2800"/>
            <a:t>2</a:t>
          </a:r>
        </a:p>
      </xdr:txBody>
    </xdr:sp>
    <xdr:clientData fPrintsWithSheet="0"/>
  </xdr:twoCellAnchor>
  <xdr:twoCellAnchor>
    <xdr:from>
      <xdr:col>0</xdr:col>
      <xdr:colOff>1442036</xdr:colOff>
      <xdr:row>10</xdr:row>
      <xdr:rowOff>41719</xdr:rowOff>
    </xdr:from>
    <xdr:to>
      <xdr:col>0</xdr:col>
      <xdr:colOff>1736825</xdr:colOff>
      <xdr:row>12</xdr:row>
      <xdr:rowOff>41371</xdr:rowOff>
    </xdr:to>
    <xdr:sp macro="" textlink="">
      <xdr:nvSpPr>
        <xdr:cNvPr id="11" name="Rounded Rectangle 10">
          <a:extLst>
            <a:ext uri="{FF2B5EF4-FFF2-40B4-BE49-F238E27FC236}">
              <a16:creationId xmlns:a16="http://schemas.microsoft.com/office/drawing/2014/main" id="{AFC644F8-E2DD-1E5E-5EF3-6F24E31C4896}"/>
            </a:ext>
          </a:extLst>
        </xdr:cNvPr>
        <xdr:cNvSpPr/>
      </xdr:nvSpPr>
      <xdr:spPr>
        <a:xfrm>
          <a:off x="1752551" y="3031299"/>
          <a:ext cx="333424" cy="324133"/>
        </a:xfrm>
        <a:prstGeom prst="round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2800"/>
            <a:t>3</a:t>
          </a:r>
        </a:p>
      </xdr:txBody>
    </xdr:sp>
    <xdr:clientData fPrintsWithSheet="0"/>
  </xdr:twoCellAnchor>
  <xdr:twoCellAnchor>
    <xdr:from>
      <xdr:col>3</xdr:col>
      <xdr:colOff>293370</xdr:colOff>
      <xdr:row>7</xdr:row>
      <xdr:rowOff>65404</xdr:rowOff>
    </xdr:from>
    <xdr:to>
      <xdr:col>3</xdr:col>
      <xdr:colOff>608870</xdr:colOff>
      <xdr:row>7</xdr:row>
      <xdr:rowOff>338728</xdr:rowOff>
    </xdr:to>
    <xdr:sp macro="" textlink="">
      <xdr:nvSpPr>
        <xdr:cNvPr id="12" name="Rounded Rectangle 11">
          <a:extLst>
            <a:ext uri="{FF2B5EF4-FFF2-40B4-BE49-F238E27FC236}">
              <a16:creationId xmlns:a16="http://schemas.microsoft.com/office/drawing/2014/main" id="{5DC87F1C-BA55-A2EB-EA8B-CB73A0C8D2FF}"/>
            </a:ext>
          </a:extLst>
        </xdr:cNvPr>
        <xdr:cNvSpPr/>
      </xdr:nvSpPr>
      <xdr:spPr>
        <a:xfrm>
          <a:off x="6419850" y="1933574"/>
          <a:ext cx="380102" cy="352425"/>
        </a:xfrm>
        <a:prstGeom prst="round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2800"/>
            <a:t>5</a:t>
          </a:r>
        </a:p>
      </xdr:txBody>
    </xdr:sp>
    <xdr:clientData fPrintsWithSheet="0"/>
  </xdr:twoCellAnchor>
  <xdr:twoCellAnchor>
    <xdr:from>
      <xdr:col>2</xdr:col>
      <xdr:colOff>279838</xdr:colOff>
      <xdr:row>7</xdr:row>
      <xdr:rowOff>65183</xdr:rowOff>
    </xdr:from>
    <xdr:to>
      <xdr:col>2</xdr:col>
      <xdr:colOff>586605</xdr:colOff>
      <xdr:row>7</xdr:row>
      <xdr:rowOff>365084</xdr:rowOff>
    </xdr:to>
    <xdr:sp macro="" textlink="">
      <xdr:nvSpPr>
        <xdr:cNvPr id="13" name="Rounded Rectangle 12">
          <a:extLst>
            <a:ext uri="{FF2B5EF4-FFF2-40B4-BE49-F238E27FC236}">
              <a16:creationId xmlns:a16="http://schemas.microsoft.com/office/drawing/2014/main" id="{523AF338-A9EE-A023-1A49-26DF501B2B1C}"/>
            </a:ext>
          </a:extLst>
        </xdr:cNvPr>
        <xdr:cNvSpPr/>
      </xdr:nvSpPr>
      <xdr:spPr>
        <a:xfrm>
          <a:off x="5253793" y="1933353"/>
          <a:ext cx="378511" cy="350053"/>
        </a:xfrm>
        <a:prstGeom prst="round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2800"/>
            <a:t>4</a:t>
          </a:r>
        </a:p>
      </xdr:txBody>
    </xdr:sp>
    <xdr:clientData fPrintsWithSheet="0"/>
  </xdr:twoCellAnchor>
  <xdr:twoCellAnchor>
    <xdr:from>
      <xdr:col>10</xdr:col>
      <xdr:colOff>235109</xdr:colOff>
      <xdr:row>7</xdr:row>
      <xdr:rowOff>404560</xdr:rowOff>
    </xdr:from>
    <xdr:to>
      <xdr:col>20</xdr:col>
      <xdr:colOff>93045</xdr:colOff>
      <xdr:row>39</xdr:row>
      <xdr:rowOff>9084</xdr:rowOff>
    </xdr:to>
    <xdr:sp macro="" textlink="">
      <xdr:nvSpPr>
        <xdr:cNvPr id="3" name="Rectangle 2">
          <a:extLst>
            <a:ext uri="{FF2B5EF4-FFF2-40B4-BE49-F238E27FC236}">
              <a16:creationId xmlns:a16="http://schemas.microsoft.com/office/drawing/2014/main" id="{6C916911-9D1F-F0CC-036B-0FA5CA04698E}"/>
            </a:ext>
          </a:extLst>
        </xdr:cNvPr>
        <xdr:cNvSpPr/>
      </xdr:nvSpPr>
      <xdr:spPr>
        <a:xfrm>
          <a:off x="12461558" y="2614678"/>
          <a:ext cx="5873658" cy="5838760"/>
        </a:xfrm>
        <a:prstGeom prst="rect">
          <a:avLst/>
        </a:prstGeom>
        <a:gradFill flip="none" rotWithShape="1">
          <a:gsLst>
            <a:gs pos="15000">
              <a:schemeClr val="accent1">
                <a:lumMod val="20000"/>
                <a:lumOff val="80000"/>
              </a:schemeClr>
            </a:gs>
            <a:gs pos="94000">
              <a:schemeClr val="accent1">
                <a:lumMod val="60000"/>
                <a:lumOff val="40000"/>
              </a:schemeClr>
            </a:gs>
          </a:gsLst>
          <a:path path="circle">
            <a:fillToRect l="100000" t="100000"/>
          </a:path>
          <a:tileRect r="-100000" b="-100000"/>
        </a:gradFill>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lnSpc>
              <a:spcPts val="1000"/>
            </a:lnSpc>
          </a:pPr>
          <a:br>
            <a:rPr lang="en-CA" sz="1400" b="1" u="sng">
              <a:solidFill>
                <a:schemeClr val="accent1">
                  <a:lumMod val="50000"/>
                </a:schemeClr>
              </a:solidFill>
            </a:rPr>
          </a:br>
          <a:r>
            <a:rPr lang="en-CA" sz="1600" b="1" u="sng">
              <a:solidFill>
                <a:schemeClr val="dk1"/>
              </a:solidFill>
            </a:rPr>
            <a:t>CONSIGNE</a:t>
          </a:r>
          <a:r>
            <a:rPr lang="en-CA" sz="1600" b="1" u="sng"/>
            <a:t>S et</a:t>
          </a:r>
          <a:r>
            <a:rPr lang="en-CA" sz="1600" b="1" u="sng" baseline="0"/>
            <a:t> ASTUCE</a:t>
          </a:r>
          <a:r>
            <a:rPr lang="en-CA" sz="1600" b="1" u="sng"/>
            <a:t>S</a:t>
          </a:r>
          <a:br>
            <a:rPr lang="en-CA" sz="1600" b="1" u="sng"/>
          </a:br>
          <a:endParaRPr lang="en-CA" sz="1600" b="1" u="sng"/>
        </a:p>
        <a:p>
          <a:pPr algn="l">
            <a:lnSpc>
              <a:spcPts val="1000"/>
            </a:lnSpc>
          </a:pPr>
          <a:endParaRPr lang="en-CA" sz="1400"/>
        </a:p>
        <a:p>
          <a:pPr marL="342900" lvl="0" indent="-342900">
            <a:lnSpc>
              <a:spcPts val="1200"/>
            </a:lnSpc>
            <a:spcAft>
              <a:spcPts val="0"/>
            </a:spcAft>
            <a:buFont typeface="+mj-lt"/>
            <a:buAutoNum type="arabicPeriod"/>
          </a:pPr>
          <a:r>
            <a:rPr lang="en-CA" sz="1400" b="0">
              <a:solidFill>
                <a:schemeClr val="dk1"/>
              </a:solidFill>
              <a:effectLst/>
              <a:latin typeface="+mn-lt"/>
              <a:ea typeface="+mn-ea"/>
              <a:cs typeface="+mn-cs"/>
            </a:rPr>
            <a:t>DATE</a:t>
          </a:r>
          <a:r>
            <a:rPr lang="en-CA" sz="1400" b="0" baseline="0">
              <a:solidFill>
                <a:schemeClr val="dk1"/>
              </a:solidFill>
              <a:effectLst/>
              <a:latin typeface="+mn-lt"/>
              <a:ea typeface="+mn-ea"/>
              <a:cs typeface="+mn-cs"/>
            </a:rPr>
            <a:t> DE DÉMARRAGE </a:t>
          </a:r>
          <a:r>
            <a:rPr lang="en-CA" sz="1400" b="0">
              <a:solidFill>
                <a:schemeClr val="dk1"/>
              </a:solidFill>
              <a:effectLst/>
              <a:latin typeface="+mn-lt"/>
              <a:ea typeface="+mn-ea"/>
              <a:cs typeface="+mn-cs"/>
            </a:rPr>
            <a:t>: Entrez le mois et l'année auxquels vous vous attendez à recevoir votre financement de Futurpreneur</a:t>
          </a:r>
          <a:r>
            <a:rPr lang="en-CA" sz="1400" b="0">
              <a:solidFill>
                <a:schemeClr val="dk1"/>
              </a:solidFill>
              <a:effectLst/>
              <a:latin typeface="+mn-lt"/>
              <a:ea typeface="+mn-ea"/>
              <a:cs typeface="Times New Roman"/>
            </a:rPr>
            <a:t>,</a:t>
          </a:r>
          <a:r>
            <a:rPr lang="en-CA" sz="1400" b="0" baseline="0">
              <a:solidFill>
                <a:schemeClr val="dk1"/>
              </a:solidFill>
              <a:effectLst/>
              <a:latin typeface="+mn-lt"/>
              <a:ea typeface="+mn-ea"/>
              <a:cs typeface="Times New Roman"/>
            </a:rPr>
            <a:t> p. ex. </a:t>
          </a:r>
          <a:r>
            <a:rPr lang="en-CA" sz="1400" b="1">
              <a:effectLst/>
              <a:latin typeface="+mn-lt"/>
              <a:ea typeface="Calibri"/>
              <a:cs typeface="Times New Roman"/>
            </a:rPr>
            <a:t>06/14 ou juin 2014 </a:t>
          </a:r>
          <a:br>
            <a:rPr lang="en-CA" sz="1400" b="1">
              <a:effectLst/>
              <a:latin typeface="+mn-lt"/>
              <a:ea typeface="Calibri"/>
              <a:cs typeface="Times New Roman"/>
            </a:rPr>
          </a:br>
          <a:endParaRPr lang="en-CA" sz="1400" b="1">
            <a:effectLst/>
            <a:latin typeface="+mn-lt"/>
            <a:ea typeface="Calibri"/>
            <a:cs typeface="Times New Roman"/>
          </a:endParaRPr>
        </a:p>
        <a:p>
          <a:pPr marL="342900" lvl="0" indent="-342900">
            <a:lnSpc>
              <a:spcPts val="1100"/>
            </a:lnSpc>
            <a:spcAft>
              <a:spcPts val="0"/>
            </a:spcAft>
            <a:buFont typeface="+mj-lt"/>
            <a:buAutoNum type="arabicPeriod"/>
          </a:pPr>
          <a:r>
            <a:rPr lang="en-CA" sz="1400">
              <a:effectLst/>
              <a:latin typeface="+mn-lt"/>
              <a:ea typeface="Calibri"/>
              <a:cs typeface="Times New Roman"/>
            </a:rPr>
            <a:t>MONTANTS DE PRÊTS : Entrez les montants de capital et de prêts dont vous pensez avoir besoin pour démarrer votre entreprise. </a:t>
          </a:r>
          <a:br>
            <a:rPr lang="en-CA" sz="1400">
              <a:effectLst/>
              <a:latin typeface="+mn-lt"/>
              <a:ea typeface="Calibri"/>
              <a:cs typeface="Times New Roman"/>
            </a:rPr>
          </a:br>
          <a:r>
            <a:rPr lang="en-CA" sz="1400" b="1">
              <a:effectLst/>
              <a:latin typeface="+mn-lt"/>
              <a:ea typeface="Calibri"/>
              <a:cs typeface="Times New Roman"/>
            </a:rPr>
            <a:t>Astuce : </a:t>
          </a:r>
          <a:r>
            <a:rPr lang="en-CA" sz="1400" b="0">
              <a:effectLst/>
              <a:latin typeface="+mn-lt"/>
              <a:ea typeface="Calibri"/>
              <a:cs typeface="Times New Roman"/>
            </a:rPr>
            <a:t>Les</a:t>
          </a:r>
          <a:r>
            <a:rPr lang="en-CA" sz="1400" b="0" baseline="0">
              <a:effectLst/>
              <a:latin typeface="+mn-lt"/>
              <a:ea typeface="Calibri"/>
              <a:cs typeface="Times New Roman"/>
            </a:rPr>
            <a:t> montants estimés pour le démarrage peuvent être modifiés plus tard pour éviter des déficits dans les flux de trésorerie. </a:t>
          </a:r>
          <a:br>
            <a:rPr lang="en-CA" sz="1400">
              <a:effectLst/>
              <a:latin typeface="+mn-lt"/>
              <a:ea typeface="Calibri"/>
              <a:cs typeface="Times New Roman"/>
            </a:rPr>
          </a:br>
          <a:endParaRPr lang="en-CA" sz="1400">
            <a:effectLst/>
            <a:latin typeface="+mn-lt"/>
            <a:ea typeface="Calibri"/>
            <a:cs typeface="Times New Roman"/>
          </a:endParaRPr>
        </a:p>
        <a:p>
          <a:pPr marL="342900" lvl="0" indent="-342900">
            <a:lnSpc>
              <a:spcPts val="1100"/>
            </a:lnSpc>
            <a:spcAft>
              <a:spcPts val="0"/>
            </a:spcAft>
            <a:buFont typeface="+mj-lt"/>
            <a:buAutoNum type="arabicPeriod"/>
          </a:pPr>
          <a:r>
            <a:rPr lang="en-CA" sz="1400">
              <a:effectLst/>
              <a:latin typeface="+mn-lt"/>
              <a:ea typeface="Calibri"/>
              <a:cs typeface="Times New Roman"/>
            </a:rPr>
            <a:t>ARTICLE DE DÉMARRAGE : Vous pouvez modifier le nom des articles pour les adapter aux besoins de votre entreprise.</a:t>
          </a:r>
          <a:r>
            <a:rPr lang="en-CA" sz="1400" baseline="0">
              <a:effectLst/>
              <a:latin typeface="+mn-lt"/>
              <a:ea typeface="Calibri"/>
              <a:cs typeface="Times New Roman"/>
            </a:rPr>
            <a:t> </a:t>
          </a:r>
          <a:r>
            <a:rPr lang="en-CA" sz="1400" b="1">
              <a:effectLst/>
              <a:latin typeface="+mn-lt"/>
              <a:ea typeface="Calibri"/>
              <a:cs typeface="Times New Roman"/>
            </a:rPr>
            <a:t>Ne supprimez pas de lignes ni de colonnes.</a:t>
          </a:r>
          <a:br>
            <a:rPr lang="en-CA" sz="1400" b="1">
              <a:effectLst/>
              <a:latin typeface="+mn-lt"/>
              <a:ea typeface="Calibri"/>
              <a:cs typeface="Times New Roman"/>
            </a:rPr>
          </a:br>
          <a:endParaRPr lang="en-CA" sz="1400" b="1">
            <a:effectLst/>
            <a:latin typeface="+mn-lt"/>
            <a:ea typeface="Calibri"/>
            <a:cs typeface="Times New Roman"/>
          </a:endParaRPr>
        </a:p>
        <a:p>
          <a:pPr marL="342900" lvl="0" indent="-342900">
            <a:lnSpc>
              <a:spcPts val="1100"/>
            </a:lnSpc>
            <a:spcAft>
              <a:spcPts val="0"/>
            </a:spcAft>
            <a:buFont typeface="+mj-lt"/>
            <a:buAutoNum type="arabicPeriod"/>
          </a:pPr>
          <a:r>
            <a:rPr lang="en-CA" sz="1400">
              <a:effectLst/>
              <a:latin typeface="+mn-lt"/>
              <a:ea typeface="Calibri"/>
              <a:cs typeface="Times New Roman"/>
            </a:rPr>
            <a:t>COÛTS DES ARTICLES DE DÉMARRAGE :</a:t>
          </a:r>
          <a:r>
            <a:rPr lang="en-CA" sz="1400" baseline="0">
              <a:effectLst/>
              <a:latin typeface="+mn-lt"/>
              <a:ea typeface="Calibri"/>
              <a:cs typeface="Times New Roman"/>
            </a:rPr>
            <a:t> E</a:t>
          </a:r>
          <a:r>
            <a:rPr lang="en-CA" sz="1400">
              <a:effectLst/>
              <a:latin typeface="+mn-lt"/>
              <a:ea typeface="Calibri"/>
              <a:cs typeface="Times New Roman"/>
            </a:rPr>
            <a:t>ntrez les coût approximatif de chaque article qu'il vous faut acheter pour le démarrage.    </a:t>
          </a:r>
          <a:br>
            <a:rPr lang="en-CA" sz="1400" baseline="0">
              <a:effectLst/>
              <a:latin typeface="+mn-lt"/>
              <a:ea typeface="Calibri"/>
              <a:cs typeface="Times New Roman"/>
            </a:rPr>
          </a:br>
          <a:endParaRPr lang="en-CA" sz="1400">
            <a:effectLst/>
            <a:latin typeface="+mn-lt"/>
            <a:ea typeface="Calibri"/>
            <a:cs typeface="Times New Roman"/>
          </a:endParaRPr>
        </a:p>
        <a:p>
          <a:pPr marL="342900" lvl="0" indent="-342900">
            <a:lnSpc>
              <a:spcPts val="1000"/>
            </a:lnSpc>
            <a:spcAft>
              <a:spcPts val="0"/>
            </a:spcAft>
            <a:buFont typeface="+mj-lt"/>
            <a:buAutoNum type="arabicPeriod"/>
          </a:pPr>
          <a:r>
            <a:rPr lang="en-CA" sz="1400">
              <a:effectLst/>
              <a:latin typeface="+mn-lt"/>
              <a:ea typeface="Calibri"/>
              <a:cs typeface="Times New Roman"/>
            </a:rPr>
            <a:t>ACHAT D'ARTICLES POUR LE DÉMARRAGE : Entrez </a:t>
          </a:r>
          <a:r>
            <a:rPr lang="en-CA" sz="1400" baseline="0">
              <a:effectLst/>
              <a:latin typeface="+mn-lt"/>
              <a:ea typeface="Calibri"/>
              <a:cs typeface="Times New Roman"/>
            </a:rPr>
            <a:t>les sources de financement utilisées pour faire l'achat des articles de démarrage que vous avez ajoutés à votre liste. </a:t>
          </a:r>
          <a:r>
            <a:rPr lang="en-CA" sz="1400">
              <a:effectLst/>
              <a:latin typeface="+mn-lt"/>
              <a:ea typeface="Calibri"/>
              <a:cs typeface="Times New Roman"/>
            </a:rPr>
            <a:t> </a:t>
          </a:r>
          <a:br>
            <a:rPr lang="en-CA" sz="1400">
              <a:effectLst/>
              <a:latin typeface="+mn-lt"/>
              <a:ea typeface="Calibri"/>
              <a:cs typeface="Times New Roman"/>
            </a:rPr>
          </a:br>
          <a:r>
            <a:rPr lang="en-CA" sz="1400" b="1">
              <a:effectLst/>
              <a:latin typeface="+mn-lt"/>
              <a:ea typeface="Calibri"/>
              <a:cs typeface="Times New Roman"/>
            </a:rPr>
            <a:t>Astuce : </a:t>
          </a:r>
          <a:r>
            <a:rPr lang="en-CA" sz="1400" b="0">
              <a:effectLst/>
              <a:latin typeface="+mn-lt"/>
              <a:ea typeface="Calibri"/>
              <a:cs typeface="Times New Roman"/>
            </a:rPr>
            <a:t>La</a:t>
          </a:r>
          <a:r>
            <a:rPr lang="en-CA" sz="1400" b="0" baseline="0">
              <a:effectLst/>
              <a:latin typeface="+mn-lt"/>
              <a:ea typeface="Calibri"/>
              <a:cs typeface="Times New Roman"/>
            </a:rPr>
            <a:t> colonne de vérification du solde sert à vous confirmer que tous les articles de la liste seront payés avec du capital disponible, en argent ou en prêts. Lorsque vous aurez terminé d'entrer vos sources de financement et vos coûts, la Vérification du solde de chaque article sera de 0. </a:t>
          </a:r>
          <a:br>
            <a:rPr lang="en-CA" sz="1400">
              <a:effectLst/>
              <a:latin typeface="+mn-lt"/>
              <a:ea typeface="Calibri"/>
              <a:cs typeface="Times New Roman"/>
            </a:rPr>
          </a:br>
          <a:br>
            <a:rPr lang="en-CA" sz="1400">
              <a:effectLst/>
              <a:latin typeface="+mn-lt"/>
              <a:ea typeface="Calibri"/>
              <a:cs typeface="Times New Roman"/>
            </a:rPr>
          </a:br>
          <a:r>
            <a:rPr lang="en-CA" sz="1400" b="1" u="sng">
              <a:effectLst/>
              <a:latin typeface="+mn-lt"/>
              <a:ea typeface="Calibri"/>
              <a:cs typeface="Times New Roman"/>
            </a:rPr>
            <a:t>REMARQUES </a:t>
          </a:r>
          <a:r>
            <a:rPr lang="en-CA" sz="1400" b="1">
              <a:effectLst/>
              <a:latin typeface="+mn-lt"/>
              <a:ea typeface="Calibri"/>
              <a:cs typeface="Times New Roman"/>
            </a:rPr>
            <a:t>: </a:t>
          </a:r>
          <a:br>
            <a:rPr lang="en-CA" sz="1400" b="1">
              <a:effectLst/>
              <a:latin typeface="+mn-lt"/>
              <a:ea typeface="Calibri"/>
              <a:cs typeface="Times New Roman"/>
            </a:rPr>
          </a:br>
          <a:br>
            <a:rPr lang="en-CA" sz="1400" b="1">
              <a:effectLst/>
              <a:latin typeface="+mn-lt"/>
              <a:ea typeface="Calibri"/>
              <a:cs typeface="Times New Roman"/>
            </a:rPr>
          </a:br>
          <a:r>
            <a:rPr lang="en-CA" sz="1400">
              <a:effectLst/>
              <a:latin typeface="+mn-lt"/>
              <a:ea typeface="Calibri"/>
              <a:cs typeface="Times New Roman"/>
            </a:rPr>
            <a:t>Le fonds de roulement et les totaux sont calculés pour vous.</a:t>
          </a:r>
          <a:br>
            <a:rPr lang="en-CA" sz="1400">
              <a:effectLst/>
              <a:latin typeface="+mn-lt"/>
              <a:ea typeface="Calibri"/>
              <a:cs typeface="Times New Roman"/>
            </a:rPr>
          </a:br>
          <a:br>
            <a:rPr lang="en-CA" sz="1400">
              <a:effectLst/>
              <a:latin typeface="+mn-lt"/>
              <a:ea typeface="Calibri"/>
              <a:cs typeface="Times New Roman"/>
            </a:rPr>
          </a:br>
          <a:r>
            <a:rPr lang="en-CA" sz="1400">
              <a:effectLst/>
              <a:latin typeface="+mn-lt"/>
              <a:ea typeface="Calibri"/>
              <a:cs typeface="Times New Roman"/>
            </a:rPr>
            <a:t>Les coûts de démarrage sont reportés à votre flux de trésorerie de l'année 1</a:t>
          </a:r>
          <a:r>
            <a:rPr lang="en-CA" sz="1400" baseline="0">
              <a:effectLst/>
              <a:latin typeface="+mn-lt"/>
              <a:ea typeface="Calibri"/>
              <a:cs typeface="Times New Roman"/>
            </a:rPr>
            <a:t> de façon automatique. </a:t>
          </a:r>
          <a:br>
            <a:rPr lang="en-CA" sz="1400">
              <a:effectLst/>
              <a:latin typeface="+mn-lt"/>
              <a:ea typeface="Calibri"/>
              <a:cs typeface="Times New Roman"/>
            </a:rPr>
          </a:br>
          <a:br>
            <a:rPr lang="en-CA" sz="1400">
              <a:effectLst/>
              <a:latin typeface="+mn-lt"/>
              <a:ea typeface="Calibri"/>
              <a:cs typeface="Times New Roman"/>
            </a:rPr>
          </a:br>
          <a:r>
            <a:rPr lang="en-CA" sz="1400">
              <a:effectLst/>
              <a:latin typeface="+mn-lt"/>
              <a:ea typeface="Calibri"/>
              <a:cs typeface="Times New Roman"/>
            </a:rPr>
            <a:t>Vous devrez présenter</a:t>
          </a:r>
          <a:r>
            <a:rPr lang="en-CA" sz="1400" baseline="0">
              <a:effectLst/>
              <a:latin typeface="+mn-lt"/>
              <a:ea typeface="Calibri"/>
              <a:cs typeface="Times New Roman"/>
            </a:rPr>
            <a:t> les preuves de toute contribution du propriétaire ou d'autres sources de financement (ex., lettres, états de comptes bancaires, etc.)</a:t>
          </a:r>
          <a:r>
            <a:rPr lang="en-CA" sz="1400">
              <a:effectLst/>
              <a:latin typeface="+mn-lt"/>
              <a:ea typeface="Calibri"/>
              <a:cs typeface="Times New Roman"/>
            </a:rPr>
            <a:t>.</a:t>
          </a:r>
        </a:p>
        <a:p>
          <a:pPr algn="l">
            <a:lnSpc>
              <a:spcPts val="1300"/>
            </a:lnSpc>
          </a:pPr>
          <a:r>
            <a:rPr lang="en-CA" sz="1100"/>
            <a:t>	</a:t>
          </a:r>
        </a:p>
      </xdr:txBody>
    </xdr:sp>
    <xdr:clientData fPrintsWithSheet="0"/>
  </xdr:twoCellAnchor>
  <xdr:twoCellAnchor>
    <xdr:from>
      <xdr:col>1</xdr:col>
      <xdr:colOff>2723991</xdr:colOff>
      <xdr:row>1</xdr:row>
      <xdr:rowOff>10250</xdr:rowOff>
    </xdr:from>
    <xdr:to>
      <xdr:col>1</xdr:col>
      <xdr:colOff>3028910</xdr:colOff>
      <xdr:row>3</xdr:row>
      <xdr:rowOff>323</xdr:rowOff>
    </xdr:to>
    <xdr:sp macro="" textlink="">
      <xdr:nvSpPr>
        <xdr:cNvPr id="22" name="Rounded Rectangle 21">
          <a:extLst>
            <a:ext uri="{FF2B5EF4-FFF2-40B4-BE49-F238E27FC236}">
              <a16:creationId xmlns:a16="http://schemas.microsoft.com/office/drawing/2014/main" id="{90067F95-97D5-7A8D-9B41-A3B7BA22F040}"/>
            </a:ext>
          </a:extLst>
        </xdr:cNvPr>
        <xdr:cNvSpPr/>
      </xdr:nvSpPr>
      <xdr:spPr>
        <a:xfrm>
          <a:off x="5441156" y="312351"/>
          <a:ext cx="369093" cy="366508"/>
        </a:xfrm>
        <a:prstGeom prst="round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2800"/>
            <a:t>1</a:t>
          </a:r>
        </a:p>
      </xdr:txBody>
    </xdr:sp>
    <xdr:clientData fPrintsWithSheet="0"/>
  </xdr:twoCellAnchor>
  <xdr:twoCellAnchor>
    <xdr:from>
      <xdr:col>0</xdr:col>
      <xdr:colOff>38100</xdr:colOff>
      <xdr:row>0</xdr:row>
      <xdr:rowOff>38100</xdr:rowOff>
    </xdr:from>
    <xdr:to>
      <xdr:col>0</xdr:col>
      <xdr:colOff>1356360</xdr:colOff>
      <xdr:row>19</xdr:row>
      <xdr:rowOff>106680</xdr:rowOff>
    </xdr:to>
    <xdr:grpSp>
      <xdr:nvGrpSpPr>
        <xdr:cNvPr id="96430" name="Group 1">
          <a:hlinkClick xmlns:r="http://schemas.openxmlformats.org/officeDocument/2006/relationships" r:id="rId1"/>
          <a:extLst>
            <a:ext uri="{FF2B5EF4-FFF2-40B4-BE49-F238E27FC236}">
              <a16:creationId xmlns:a16="http://schemas.microsoft.com/office/drawing/2014/main" id="{1E394556-C38B-B460-2C50-5BA35B50B57B}"/>
            </a:ext>
          </a:extLst>
        </xdr:cNvPr>
        <xdr:cNvGrpSpPr>
          <a:grpSpLocks/>
        </xdr:cNvGrpSpPr>
      </xdr:nvGrpSpPr>
      <xdr:grpSpPr bwMode="auto">
        <a:xfrm>
          <a:off x="38100" y="38100"/>
          <a:ext cx="1318260" cy="4966018"/>
          <a:chOff x="91440" y="106680"/>
          <a:chExt cx="1645920" cy="4859383"/>
        </a:xfrm>
      </xdr:grpSpPr>
      <xdr:sp macro="" textlink="">
        <xdr:nvSpPr>
          <xdr:cNvPr id="34" name="Rounded Rectangle 33">
            <a:hlinkClick xmlns:r="http://schemas.openxmlformats.org/officeDocument/2006/relationships" r:id="rId2"/>
            <a:extLst>
              <a:ext uri="{FF2B5EF4-FFF2-40B4-BE49-F238E27FC236}">
                <a16:creationId xmlns:a16="http://schemas.microsoft.com/office/drawing/2014/main" id="{5606706F-6466-D362-C94A-43814AE9610E}"/>
              </a:ext>
            </a:extLst>
          </xdr:cNvPr>
          <xdr:cNvSpPr/>
        </xdr:nvSpPr>
        <xdr:spPr bwMode="auto">
          <a:xfrm>
            <a:off x="91440" y="1721513"/>
            <a:ext cx="1636406" cy="461381"/>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CA" sz="1100" baseline="0"/>
              <a:t>Flux - Année 1</a:t>
            </a:r>
            <a:endParaRPr lang="en-CA" sz="1100"/>
          </a:p>
        </xdr:txBody>
      </xdr:sp>
      <xdr:sp macro="" textlink="">
        <xdr:nvSpPr>
          <xdr:cNvPr id="35" name="Rounded Rectangle 34">
            <a:hlinkClick xmlns:r="http://schemas.openxmlformats.org/officeDocument/2006/relationships" r:id="rId3"/>
            <a:extLst>
              <a:ext uri="{FF2B5EF4-FFF2-40B4-BE49-F238E27FC236}">
                <a16:creationId xmlns:a16="http://schemas.microsoft.com/office/drawing/2014/main" id="{A184C9D2-30C2-744A-54E9-CA18EB294DF7}"/>
              </a:ext>
            </a:extLst>
          </xdr:cNvPr>
          <xdr:cNvSpPr/>
        </xdr:nvSpPr>
        <xdr:spPr bwMode="auto">
          <a:xfrm>
            <a:off x="91440" y="2249869"/>
            <a:ext cx="1626892" cy="498589"/>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CA" sz="1100" baseline="0"/>
              <a:t>Flux  - Année 2</a:t>
            </a:r>
            <a:endParaRPr lang="en-CA" sz="1100"/>
          </a:p>
        </xdr:txBody>
      </xdr:sp>
      <xdr:sp macro="" textlink="">
        <xdr:nvSpPr>
          <xdr:cNvPr id="36" name="Rounded Rectangle 35">
            <a:hlinkClick xmlns:r="http://schemas.openxmlformats.org/officeDocument/2006/relationships" r:id="rId4"/>
            <a:extLst>
              <a:ext uri="{FF2B5EF4-FFF2-40B4-BE49-F238E27FC236}">
                <a16:creationId xmlns:a16="http://schemas.microsoft.com/office/drawing/2014/main" id="{D82488A1-02A4-B5B5-2CAF-6E5E64912722}"/>
              </a:ext>
            </a:extLst>
          </xdr:cNvPr>
          <xdr:cNvSpPr/>
        </xdr:nvSpPr>
        <xdr:spPr bwMode="auto">
          <a:xfrm>
            <a:off x="91440" y="1163391"/>
            <a:ext cx="1645920" cy="491147"/>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CA" sz="1100" baseline="0"/>
              <a:t>Démarrage</a:t>
            </a:r>
            <a:endParaRPr lang="en-CA" sz="1100"/>
          </a:p>
        </xdr:txBody>
      </xdr:sp>
      <xdr:sp macro="" textlink="">
        <xdr:nvSpPr>
          <xdr:cNvPr id="37" name="Rounded Rectangle 36">
            <a:hlinkClick xmlns:r="http://schemas.openxmlformats.org/officeDocument/2006/relationships" r:id="rId5"/>
            <a:extLst>
              <a:ext uri="{FF2B5EF4-FFF2-40B4-BE49-F238E27FC236}">
                <a16:creationId xmlns:a16="http://schemas.microsoft.com/office/drawing/2014/main" id="{B258F6B8-F4CA-7ACB-6C93-84C8A7848445}"/>
              </a:ext>
            </a:extLst>
          </xdr:cNvPr>
          <xdr:cNvSpPr/>
        </xdr:nvSpPr>
        <xdr:spPr bwMode="auto">
          <a:xfrm>
            <a:off x="91440" y="3366113"/>
            <a:ext cx="1607864" cy="506031"/>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CA" sz="1100" baseline="0"/>
              <a:t>Glossaire</a:t>
            </a:r>
            <a:endParaRPr lang="en-CA" sz="1100"/>
          </a:p>
        </xdr:txBody>
      </xdr:sp>
      <xdr:sp macro="" textlink="">
        <xdr:nvSpPr>
          <xdr:cNvPr id="38" name="Rounded Rectangle 37">
            <a:hlinkClick xmlns:r="http://schemas.openxmlformats.org/officeDocument/2006/relationships" r:id="rId6"/>
            <a:extLst>
              <a:ext uri="{FF2B5EF4-FFF2-40B4-BE49-F238E27FC236}">
                <a16:creationId xmlns:a16="http://schemas.microsoft.com/office/drawing/2014/main" id="{BCC98BF0-4A22-0FEC-66BB-6BAA90709E9E}"/>
              </a:ext>
            </a:extLst>
          </xdr:cNvPr>
          <xdr:cNvSpPr/>
        </xdr:nvSpPr>
        <xdr:spPr bwMode="auto">
          <a:xfrm>
            <a:off x="91440" y="2800549"/>
            <a:ext cx="1617378" cy="513472"/>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CA" sz="1100" baseline="0"/>
              <a:t>État du revenu</a:t>
            </a:r>
            <a:endParaRPr lang="en-CA" sz="1100"/>
          </a:p>
        </xdr:txBody>
      </xdr:sp>
      <xdr:sp macro="" textlink="">
        <xdr:nvSpPr>
          <xdr:cNvPr id="39" name="Rounded Rectangle 38">
            <a:hlinkClick xmlns:r="http://schemas.openxmlformats.org/officeDocument/2006/relationships" r:id="rId7"/>
            <a:extLst>
              <a:ext uri="{FF2B5EF4-FFF2-40B4-BE49-F238E27FC236}">
                <a16:creationId xmlns:a16="http://schemas.microsoft.com/office/drawing/2014/main" id="{FE6533E1-6EAC-BE56-ECEF-0ACEEE011DF1}"/>
              </a:ext>
            </a:extLst>
          </xdr:cNvPr>
          <xdr:cNvSpPr/>
        </xdr:nvSpPr>
        <xdr:spPr bwMode="auto">
          <a:xfrm>
            <a:off x="91440" y="635036"/>
            <a:ext cx="1617378" cy="476264"/>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CA" sz="1100" baseline="0"/>
              <a:t>Achats antérieurs</a:t>
            </a:r>
            <a:endParaRPr lang="en-CA" sz="1100"/>
          </a:p>
        </xdr:txBody>
      </xdr:sp>
      <xdr:sp macro="" textlink="">
        <xdr:nvSpPr>
          <xdr:cNvPr id="40" name="Rounded Rectangle 39">
            <a:hlinkClick xmlns:r="http://schemas.openxmlformats.org/officeDocument/2006/relationships" r:id="rId8"/>
            <a:extLst>
              <a:ext uri="{FF2B5EF4-FFF2-40B4-BE49-F238E27FC236}">
                <a16:creationId xmlns:a16="http://schemas.microsoft.com/office/drawing/2014/main" id="{099776EC-363E-2A70-CB94-EB82FD6955EC}"/>
              </a:ext>
            </a:extLst>
          </xdr:cNvPr>
          <xdr:cNvSpPr/>
        </xdr:nvSpPr>
        <xdr:spPr bwMode="auto">
          <a:xfrm>
            <a:off x="91440" y="3924235"/>
            <a:ext cx="1607864" cy="491147"/>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CA" sz="1100"/>
              <a:t>Lignes directrices, financement</a:t>
            </a:r>
          </a:p>
        </xdr:txBody>
      </xdr:sp>
      <xdr:sp macro="" textlink="">
        <xdr:nvSpPr>
          <xdr:cNvPr id="41" name="Rounded Rectangle 40">
            <a:hlinkClick xmlns:r="http://schemas.openxmlformats.org/officeDocument/2006/relationships" r:id="rId9"/>
            <a:extLst>
              <a:ext uri="{FF2B5EF4-FFF2-40B4-BE49-F238E27FC236}">
                <a16:creationId xmlns:a16="http://schemas.microsoft.com/office/drawing/2014/main" id="{207FE1FE-3726-329F-A41C-8F45D77D914F}"/>
              </a:ext>
            </a:extLst>
          </xdr:cNvPr>
          <xdr:cNvSpPr/>
        </xdr:nvSpPr>
        <xdr:spPr bwMode="auto">
          <a:xfrm>
            <a:off x="91440" y="106680"/>
            <a:ext cx="1617378" cy="476264"/>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CA" sz="1100" baseline="0"/>
              <a:t>Consignes</a:t>
            </a:r>
            <a:endParaRPr lang="en-CA" sz="1100"/>
          </a:p>
        </xdr:txBody>
      </xdr:sp>
      <xdr:sp macro="" textlink="">
        <xdr:nvSpPr>
          <xdr:cNvPr id="42" name="Rounded Rectangle 41">
            <a:hlinkClick xmlns:r="http://schemas.openxmlformats.org/officeDocument/2006/relationships" r:id="rId10"/>
            <a:extLst>
              <a:ext uri="{FF2B5EF4-FFF2-40B4-BE49-F238E27FC236}">
                <a16:creationId xmlns:a16="http://schemas.microsoft.com/office/drawing/2014/main" id="{2AB9FC09-1708-4507-0FE8-6A17934B1E83}"/>
              </a:ext>
            </a:extLst>
          </xdr:cNvPr>
          <xdr:cNvSpPr/>
        </xdr:nvSpPr>
        <xdr:spPr bwMode="auto">
          <a:xfrm>
            <a:off x="91440" y="4474916"/>
            <a:ext cx="1607864" cy="491147"/>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endParaRPr lang="en-CA" sz="1100"/>
          </a:p>
        </xdr:txBody>
      </xdr:sp>
    </xdr:grp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0</xdr:col>
      <xdr:colOff>45720</xdr:colOff>
      <xdr:row>0</xdr:row>
      <xdr:rowOff>45720</xdr:rowOff>
    </xdr:from>
    <xdr:to>
      <xdr:col>0</xdr:col>
      <xdr:colOff>1356360</xdr:colOff>
      <xdr:row>28</xdr:row>
      <xdr:rowOff>7620</xdr:rowOff>
    </xdr:to>
    <xdr:grpSp>
      <xdr:nvGrpSpPr>
        <xdr:cNvPr id="92276" name="Group 1">
          <a:hlinkClick xmlns:r="http://schemas.openxmlformats.org/officeDocument/2006/relationships" r:id="rId1"/>
          <a:extLst>
            <a:ext uri="{FF2B5EF4-FFF2-40B4-BE49-F238E27FC236}">
              <a16:creationId xmlns:a16="http://schemas.microsoft.com/office/drawing/2014/main" id="{CDC6D5FA-66AA-22E1-7FFD-70C7621631D0}"/>
            </a:ext>
          </a:extLst>
        </xdr:cNvPr>
        <xdr:cNvGrpSpPr>
          <a:grpSpLocks/>
        </xdr:cNvGrpSpPr>
      </xdr:nvGrpSpPr>
      <xdr:grpSpPr bwMode="auto">
        <a:xfrm>
          <a:off x="45720" y="45720"/>
          <a:ext cx="1310640" cy="4922838"/>
          <a:chOff x="91440" y="106680"/>
          <a:chExt cx="1645920" cy="4859383"/>
        </a:xfrm>
      </xdr:grpSpPr>
      <xdr:sp macro="" textlink="">
        <xdr:nvSpPr>
          <xdr:cNvPr id="23" name="Rounded Rectangle 22">
            <a:hlinkClick xmlns:r="http://schemas.openxmlformats.org/officeDocument/2006/relationships" r:id="rId2"/>
            <a:extLst>
              <a:ext uri="{FF2B5EF4-FFF2-40B4-BE49-F238E27FC236}">
                <a16:creationId xmlns:a16="http://schemas.microsoft.com/office/drawing/2014/main" id="{4C831532-9CBC-A2FF-077C-BE9F7DDDAA93}"/>
              </a:ext>
            </a:extLst>
          </xdr:cNvPr>
          <xdr:cNvSpPr/>
        </xdr:nvSpPr>
        <xdr:spPr bwMode="auto">
          <a:xfrm>
            <a:off x="91440" y="1721490"/>
            <a:ext cx="1636351" cy="463510"/>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CA" sz="1100" baseline="0"/>
              <a:t>Flux - Année 1</a:t>
            </a:r>
            <a:endParaRPr lang="en-CA" sz="1100"/>
          </a:p>
        </xdr:txBody>
      </xdr:sp>
      <xdr:sp macro="" textlink="">
        <xdr:nvSpPr>
          <xdr:cNvPr id="24" name="Rounded Rectangle 23">
            <a:hlinkClick xmlns:r="http://schemas.openxmlformats.org/officeDocument/2006/relationships" r:id="rId3"/>
            <a:extLst>
              <a:ext uri="{FF2B5EF4-FFF2-40B4-BE49-F238E27FC236}">
                <a16:creationId xmlns:a16="http://schemas.microsoft.com/office/drawing/2014/main" id="{819771FA-32A6-9D41-9E96-D1DD740E33F2}"/>
              </a:ext>
            </a:extLst>
          </xdr:cNvPr>
          <xdr:cNvSpPr/>
        </xdr:nvSpPr>
        <xdr:spPr bwMode="auto">
          <a:xfrm>
            <a:off x="91440" y="2244809"/>
            <a:ext cx="1626781" cy="508366"/>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CA" sz="1100" baseline="0"/>
              <a:t>Flux  - Année 2</a:t>
            </a:r>
            <a:endParaRPr lang="en-CA" sz="1100"/>
          </a:p>
        </xdr:txBody>
      </xdr:sp>
      <xdr:sp macro="" textlink="">
        <xdr:nvSpPr>
          <xdr:cNvPr id="25" name="Rounded Rectangle 24">
            <a:hlinkClick xmlns:r="http://schemas.openxmlformats.org/officeDocument/2006/relationships" r:id="rId4"/>
            <a:extLst>
              <a:ext uri="{FF2B5EF4-FFF2-40B4-BE49-F238E27FC236}">
                <a16:creationId xmlns:a16="http://schemas.microsoft.com/office/drawing/2014/main" id="{372E1B70-B2CB-8216-F7AD-A62B8158DC21}"/>
              </a:ext>
            </a:extLst>
          </xdr:cNvPr>
          <xdr:cNvSpPr/>
        </xdr:nvSpPr>
        <xdr:spPr bwMode="auto">
          <a:xfrm>
            <a:off x="91440" y="1160792"/>
            <a:ext cx="1645920" cy="493414"/>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CA" sz="1100" baseline="0"/>
              <a:t>Démarrage</a:t>
            </a:r>
            <a:endParaRPr lang="en-CA" sz="1100"/>
          </a:p>
        </xdr:txBody>
      </xdr:sp>
      <xdr:sp macro="" textlink="">
        <xdr:nvSpPr>
          <xdr:cNvPr id="26" name="Rounded Rectangle 25">
            <a:hlinkClick xmlns:r="http://schemas.openxmlformats.org/officeDocument/2006/relationships" r:id="rId5"/>
            <a:extLst>
              <a:ext uri="{FF2B5EF4-FFF2-40B4-BE49-F238E27FC236}">
                <a16:creationId xmlns:a16="http://schemas.microsoft.com/office/drawing/2014/main" id="{679017C5-8462-027C-0B58-F59AEB92864C}"/>
              </a:ext>
            </a:extLst>
          </xdr:cNvPr>
          <xdr:cNvSpPr/>
        </xdr:nvSpPr>
        <xdr:spPr bwMode="auto">
          <a:xfrm>
            <a:off x="91440" y="3358729"/>
            <a:ext cx="1607643" cy="515842"/>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CA" sz="1100" baseline="0"/>
              <a:t>Glossaire</a:t>
            </a:r>
            <a:endParaRPr lang="en-CA" sz="1100"/>
          </a:p>
        </xdr:txBody>
      </xdr:sp>
      <xdr:sp macro="" textlink="">
        <xdr:nvSpPr>
          <xdr:cNvPr id="27" name="Rounded Rectangle 26">
            <a:hlinkClick xmlns:r="http://schemas.openxmlformats.org/officeDocument/2006/relationships" r:id="rId6"/>
            <a:extLst>
              <a:ext uri="{FF2B5EF4-FFF2-40B4-BE49-F238E27FC236}">
                <a16:creationId xmlns:a16="http://schemas.microsoft.com/office/drawing/2014/main" id="{8D2476A3-56CD-E9BF-3618-C3ABD8133DD7}"/>
              </a:ext>
            </a:extLst>
          </xdr:cNvPr>
          <xdr:cNvSpPr/>
        </xdr:nvSpPr>
        <xdr:spPr bwMode="auto">
          <a:xfrm>
            <a:off x="91440" y="2798031"/>
            <a:ext cx="1617212" cy="508366"/>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CA" sz="1100" baseline="0"/>
              <a:t>État du revenu</a:t>
            </a:r>
            <a:endParaRPr lang="en-CA" sz="1100"/>
          </a:p>
        </xdr:txBody>
      </xdr:sp>
      <xdr:sp macro="" textlink="">
        <xdr:nvSpPr>
          <xdr:cNvPr id="28" name="Rounded Rectangle 27">
            <a:hlinkClick xmlns:r="http://schemas.openxmlformats.org/officeDocument/2006/relationships" r:id="rId7"/>
            <a:extLst>
              <a:ext uri="{FF2B5EF4-FFF2-40B4-BE49-F238E27FC236}">
                <a16:creationId xmlns:a16="http://schemas.microsoft.com/office/drawing/2014/main" id="{AE39C1AA-E517-1523-FD24-8C138BF31E39}"/>
              </a:ext>
            </a:extLst>
          </xdr:cNvPr>
          <xdr:cNvSpPr/>
        </xdr:nvSpPr>
        <xdr:spPr bwMode="auto">
          <a:xfrm>
            <a:off x="91440" y="637474"/>
            <a:ext cx="1617212" cy="478462"/>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CA" sz="1100" baseline="0"/>
              <a:t>Achats antérieurs</a:t>
            </a:r>
            <a:endParaRPr lang="en-CA" sz="1100"/>
          </a:p>
        </xdr:txBody>
      </xdr:sp>
      <xdr:sp macro="" textlink="">
        <xdr:nvSpPr>
          <xdr:cNvPr id="29" name="Rounded Rectangle 28">
            <a:hlinkClick xmlns:r="http://schemas.openxmlformats.org/officeDocument/2006/relationships" r:id="rId8"/>
            <a:extLst>
              <a:ext uri="{FF2B5EF4-FFF2-40B4-BE49-F238E27FC236}">
                <a16:creationId xmlns:a16="http://schemas.microsoft.com/office/drawing/2014/main" id="{7214AAA1-65EB-D074-D035-8E4D5746264A}"/>
              </a:ext>
            </a:extLst>
          </xdr:cNvPr>
          <xdr:cNvSpPr/>
        </xdr:nvSpPr>
        <xdr:spPr bwMode="auto">
          <a:xfrm>
            <a:off x="91440" y="3919427"/>
            <a:ext cx="1607643" cy="493414"/>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CA" sz="1100"/>
              <a:t>Lignes directrices, financement</a:t>
            </a:r>
          </a:p>
        </xdr:txBody>
      </xdr:sp>
      <xdr:sp macro="" textlink="">
        <xdr:nvSpPr>
          <xdr:cNvPr id="30" name="Rounded Rectangle 29">
            <a:hlinkClick xmlns:r="http://schemas.openxmlformats.org/officeDocument/2006/relationships" r:id="rId9"/>
            <a:extLst>
              <a:ext uri="{FF2B5EF4-FFF2-40B4-BE49-F238E27FC236}">
                <a16:creationId xmlns:a16="http://schemas.microsoft.com/office/drawing/2014/main" id="{FEBA62E3-0F43-4E33-7004-428EEF21024E}"/>
              </a:ext>
            </a:extLst>
          </xdr:cNvPr>
          <xdr:cNvSpPr/>
        </xdr:nvSpPr>
        <xdr:spPr bwMode="auto">
          <a:xfrm>
            <a:off x="91440" y="106680"/>
            <a:ext cx="1617212" cy="463510"/>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CA" sz="1100" baseline="0"/>
              <a:t>Consignes</a:t>
            </a:r>
            <a:endParaRPr lang="en-CA" sz="1100"/>
          </a:p>
        </xdr:txBody>
      </xdr:sp>
      <xdr:sp macro="" textlink="">
        <xdr:nvSpPr>
          <xdr:cNvPr id="31" name="Rounded Rectangle 30">
            <a:hlinkClick xmlns:r="http://schemas.openxmlformats.org/officeDocument/2006/relationships" r:id="rId10"/>
            <a:extLst>
              <a:ext uri="{FF2B5EF4-FFF2-40B4-BE49-F238E27FC236}">
                <a16:creationId xmlns:a16="http://schemas.microsoft.com/office/drawing/2014/main" id="{CA0B96E0-822A-7451-46E0-E061E33F90AD}"/>
              </a:ext>
            </a:extLst>
          </xdr:cNvPr>
          <xdr:cNvSpPr/>
        </xdr:nvSpPr>
        <xdr:spPr bwMode="auto">
          <a:xfrm>
            <a:off x="91440" y="4472649"/>
            <a:ext cx="1607643" cy="493414"/>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CA" sz="1100"/>
              <a:t>Sondage</a:t>
            </a:r>
          </a:p>
        </xdr:txBody>
      </xdr:sp>
    </xdr:grp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0</xdr:col>
      <xdr:colOff>38100</xdr:colOff>
      <xdr:row>0</xdr:row>
      <xdr:rowOff>38100</xdr:rowOff>
    </xdr:from>
    <xdr:to>
      <xdr:col>0</xdr:col>
      <xdr:colOff>1363980</xdr:colOff>
      <xdr:row>30</xdr:row>
      <xdr:rowOff>60960</xdr:rowOff>
    </xdr:to>
    <xdr:grpSp>
      <xdr:nvGrpSpPr>
        <xdr:cNvPr id="93300" name="Group 1">
          <a:hlinkClick xmlns:r="http://schemas.openxmlformats.org/officeDocument/2006/relationships" r:id="rId1"/>
          <a:extLst>
            <a:ext uri="{FF2B5EF4-FFF2-40B4-BE49-F238E27FC236}">
              <a16:creationId xmlns:a16="http://schemas.microsoft.com/office/drawing/2014/main" id="{F6460A33-BDC3-0951-DE13-AEAE00C9E38F}"/>
            </a:ext>
          </a:extLst>
        </xdr:cNvPr>
        <xdr:cNvGrpSpPr>
          <a:grpSpLocks/>
        </xdr:cNvGrpSpPr>
      </xdr:nvGrpSpPr>
      <xdr:grpSpPr bwMode="auto">
        <a:xfrm>
          <a:off x="38100" y="38100"/>
          <a:ext cx="1325880" cy="4975860"/>
          <a:chOff x="91440" y="106680"/>
          <a:chExt cx="1645920" cy="4859383"/>
        </a:xfrm>
      </xdr:grpSpPr>
      <xdr:sp macro="" textlink="">
        <xdr:nvSpPr>
          <xdr:cNvPr id="13" name="Rounded Rectangle 12">
            <a:hlinkClick xmlns:r="http://schemas.openxmlformats.org/officeDocument/2006/relationships" r:id="rId2"/>
            <a:extLst>
              <a:ext uri="{FF2B5EF4-FFF2-40B4-BE49-F238E27FC236}">
                <a16:creationId xmlns:a16="http://schemas.microsoft.com/office/drawing/2014/main" id="{331E858B-52EC-247C-153D-947473A92583}"/>
              </a:ext>
            </a:extLst>
          </xdr:cNvPr>
          <xdr:cNvSpPr/>
        </xdr:nvSpPr>
        <xdr:spPr bwMode="auto">
          <a:xfrm>
            <a:off x="91440" y="1724068"/>
            <a:ext cx="1636461" cy="469331"/>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CA" sz="1100" baseline="0"/>
              <a:t>Flux - Année 1</a:t>
            </a:r>
            <a:endParaRPr lang="en-CA" sz="1100"/>
          </a:p>
        </xdr:txBody>
      </xdr:sp>
      <xdr:sp macro="" textlink="">
        <xdr:nvSpPr>
          <xdr:cNvPr id="14" name="Rounded Rectangle 13">
            <a:hlinkClick xmlns:r="http://schemas.openxmlformats.org/officeDocument/2006/relationships" r:id="rId3"/>
            <a:extLst>
              <a:ext uri="{FF2B5EF4-FFF2-40B4-BE49-F238E27FC236}">
                <a16:creationId xmlns:a16="http://schemas.microsoft.com/office/drawing/2014/main" id="{C61D6F05-FE04-53D0-4C28-7695976DE7F2}"/>
              </a:ext>
            </a:extLst>
          </xdr:cNvPr>
          <xdr:cNvSpPr/>
        </xdr:nvSpPr>
        <xdr:spPr bwMode="auto">
          <a:xfrm>
            <a:off x="91440" y="2251163"/>
            <a:ext cx="1627001" cy="490993"/>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CA" sz="1100" baseline="0"/>
              <a:t>Flux  - Année 2</a:t>
            </a:r>
            <a:endParaRPr lang="en-CA" sz="1100"/>
          </a:p>
        </xdr:txBody>
      </xdr:sp>
      <xdr:sp macro="" textlink="">
        <xdr:nvSpPr>
          <xdr:cNvPr id="15" name="Rounded Rectangle 14">
            <a:hlinkClick xmlns:r="http://schemas.openxmlformats.org/officeDocument/2006/relationships" r:id="rId4"/>
            <a:extLst>
              <a:ext uri="{FF2B5EF4-FFF2-40B4-BE49-F238E27FC236}">
                <a16:creationId xmlns:a16="http://schemas.microsoft.com/office/drawing/2014/main" id="{8BC30A88-E07E-FDFE-59B0-1A60E2C2310C}"/>
              </a:ext>
            </a:extLst>
          </xdr:cNvPr>
          <xdr:cNvSpPr/>
        </xdr:nvSpPr>
        <xdr:spPr bwMode="auto">
          <a:xfrm>
            <a:off x="91440" y="1160870"/>
            <a:ext cx="1645920" cy="498213"/>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CA" sz="1100" baseline="0"/>
              <a:t>Démarrage</a:t>
            </a:r>
            <a:endParaRPr lang="en-CA" sz="1100"/>
          </a:p>
        </xdr:txBody>
      </xdr:sp>
      <xdr:sp macro="" textlink="">
        <xdr:nvSpPr>
          <xdr:cNvPr id="16" name="Rounded Rectangle 15">
            <a:hlinkClick xmlns:r="http://schemas.openxmlformats.org/officeDocument/2006/relationships" r:id="rId5"/>
            <a:extLst>
              <a:ext uri="{FF2B5EF4-FFF2-40B4-BE49-F238E27FC236}">
                <a16:creationId xmlns:a16="http://schemas.microsoft.com/office/drawing/2014/main" id="{B81587AD-8293-20E3-12C9-879B47831FC3}"/>
              </a:ext>
            </a:extLst>
          </xdr:cNvPr>
          <xdr:cNvSpPr/>
        </xdr:nvSpPr>
        <xdr:spPr bwMode="auto">
          <a:xfrm>
            <a:off x="91440" y="3363116"/>
            <a:ext cx="1608083" cy="505434"/>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CA" sz="1100" baseline="0"/>
              <a:t>Glossaire</a:t>
            </a:r>
            <a:endParaRPr lang="en-CA" sz="1100"/>
          </a:p>
        </xdr:txBody>
      </xdr:sp>
      <xdr:sp macro="" textlink="">
        <xdr:nvSpPr>
          <xdr:cNvPr id="17" name="Rounded Rectangle 16">
            <a:hlinkClick xmlns:r="http://schemas.openxmlformats.org/officeDocument/2006/relationships" r:id="rId6"/>
            <a:extLst>
              <a:ext uri="{FF2B5EF4-FFF2-40B4-BE49-F238E27FC236}">
                <a16:creationId xmlns:a16="http://schemas.microsoft.com/office/drawing/2014/main" id="{FD88218A-F972-CB1E-B781-45C293F2E628}"/>
              </a:ext>
            </a:extLst>
          </xdr:cNvPr>
          <xdr:cNvSpPr/>
        </xdr:nvSpPr>
        <xdr:spPr bwMode="auto">
          <a:xfrm>
            <a:off x="91440" y="2799919"/>
            <a:ext cx="1617542" cy="512654"/>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CA" sz="1100" baseline="0"/>
              <a:t>État du revenu</a:t>
            </a:r>
            <a:endParaRPr lang="en-CA" sz="1100"/>
          </a:p>
        </xdr:txBody>
      </xdr:sp>
      <xdr:sp macro="" textlink="">
        <xdr:nvSpPr>
          <xdr:cNvPr id="18" name="Rounded Rectangle 17">
            <a:hlinkClick xmlns:r="http://schemas.openxmlformats.org/officeDocument/2006/relationships" r:id="rId7"/>
            <a:extLst>
              <a:ext uri="{FF2B5EF4-FFF2-40B4-BE49-F238E27FC236}">
                <a16:creationId xmlns:a16="http://schemas.microsoft.com/office/drawing/2014/main" id="{C93CDB56-26F4-489E-5026-672D2076DF80}"/>
              </a:ext>
            </a:extLst>
          </xdr:cNvPr>
          <xdr:cNvSpPr/>
        </xdr:nvSpPr>
        <xdr:spPr bwMode="auto">
          <a:xfrm>
            <a:off x="91440" y="633775"/>
            <a:ext cx="1617542" cy="483772"/>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CA" sz="1100" baseline="0"/>
              <a:t>Achats antérieurs</a:t>
            </a:r>
            <a:endParaRPr lang="en-CA" sz="1100"/>
          </a:p>
        </xdr:txBody>
      </xdr:sp>
      <xdr:sp macro="" textlink="">
        <xdr:nvSpPr>
          <xdr:cNvPr id="19" name="Rounded Rectangle 18">
            <a:hlinkClick xmlns:r="http://schemas.openxmlformats.org/officeDocument/2006/relationships" r:id="rId8"/>
            <a:extLst>
              <a:ext uri="{FF2B5EF4-FFF2-40B4-BE49-F238E27FC236}">
                <a16:creationId xmlns:a16="http://schemas.microsoft.com/office/drawing/2014/main" id="{0A5DC0E7-A723-B753-BF44-2BA1A3A07AE5}"/>
              </a:ext>
            </a:extLst>
          </xdr:cNvPr>
          <xdr:cNvSpPr/>
        </xdr:nvSpPr>
        <xdr:spPr bwMode="auto">
          <a:xfrm>
            <a:off x="91440" y="3926314"/>
            <a:ext cx="1608083" cy="490993"/>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CA" sz="1100"/>
              <a:t>Lignes directrices, financement</a:t>
            </a:r>
          </a:p>
        </xdr:txBody>
      </xdr:sp>
      <xdr:sp macro="" textlink="">
        <xdr:nvSpPr>
          <xdr:cNvPr id="20" name="Rounded Rectangle 19">
            <a:hlinkClick xmlns:r="http://schemas.openxmlformats.org/officeDocument/2006/relationships" r:id="rId9"/>
            <a:extLst>
              <a:ext uri="{FF2B5EF4-FFF2-40B4-BE49-F238E27FC236}">
                <a16:creationId xmlns:a16="http://schemas.microsoft.com/office/drawing/2014/main" id="{5FE1868A-E881-27A1-DE33-15905C301291}"/>
              </a:ext>
            </a:extLst>
          </xdr:cNvPr>
          <xdr:cNvSpPr/>
        </xdr:nvSpPr>
        <xdr:spPr bwMode="auto">
          <a:xfrm>
            <a:off x="91440" y="106680"/>
            <a:ext cx="1617542" cy="469331"/>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CA" sz="1100" baseline="0"/>
              <a:t>Consignes</a:t>
            </a:r>
            <a:endParaRPr lang="en-CA" sz="1100"/>
          </a:p>
        </xdr:txBody>
      </xdr:sp>
      <xdr:sp macro="" textlink="">
        <xdr:nvSpPr>
          <xdr:cNvPr id="21" name="Rounded Rectangle 20">
            <a:hlinkClick xmlns:r="http://schemas.openxmlformats.org/officeDocument/2006/relationships" r:id="rId10"/>
            <a:extLst>
              <a:ext uri="{FF2B5EF4-FFF2-40B4-BE49-F238E27FC236}">
                <a16:creationId xmlns:a16="http://schemas.microsoft.com/office/drawing/2014/main" id="{4168B1D0-159C-2DD0-1483-B844D3CDEA92}"/>
              </a:ext>
            </a:extLst>
          </xdr:cNvPr>
          <xdr:cNvSpPr/>
        </xdr:nvSpPr>
        <xdr:spPr bwMode="auto">
          <a:xfrm>
            <a:off x="91440" y="4475070"/>
            <a:ext cx="1608083" cy="490993"/>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CA" sz="1100"/>
              <a:t>Sondage</a:t>
            </a:r>
          </a:p>
        </xdr:txBody>
      </xdr:sp>
    </xdr:grp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0</xdr:col>
      <xdr:colOff>30480</xdr:colOff>
      <xdr:row>0</xdr:row>
      <xdr:rowOff>30480</xdr:rowOff>
    </xdr:from>
    <xdr:to>
      <xdr:col>0</xdr:col>
      <xdr:colOff>1341120</xdr:colOff>
      <xdr:row>12</xdr:row>
      <xdr:rowOff>30480</xdr:rowOff>
    </xdr:to>
    <xdr:grpSp>
      <xdr:nvGrpSpPr>
        <xdr:cNvPr id="94324" name="Group 1">
          <a:hlinkClick xmlns:r="http://schemas.openxmlformats.org/officeDocument/2006/relationships" r:id="rId1"/>
          <a:extLst>
            <a:ext uri="{FF2B5EF4-FFF2-40B4-BE49-F238E27FC236}">
              <a16:creationId xmlns:a16="http://schemas.microsoft.com/office/drawing/2014/main" id="{B83F0A2E-D5CF-E618-2247-43CCF179E2AD}"/>
            </a:ext>
          </a:extLst>
        </xdr:cNvPr>
        <xdr:cNvGrpSpPr>
          <a:grpSpLocks/>
        </xdr:cNvGrpSpPr>
      </xdr:nvGrpSpPr>
      <xdr:grpSpPr bwMode="auto">
        <a:xfrm>
          <a:off x="30480" y="30480"/>
          <a:ext cx="1310640" cy="5040313"/>
          <a:chOff x="91440" y="106680"/>
          <a:chExt cx="1645920" cy="4859383"/>
        </a:xfrm>
      </xdr:grpSpPr>
      <xdr:sp macro="" textlink="">
        <xdr:nvSpPr>
          <xdr:cNvPr id="42" name="Rounded Rectangle 41">
            <a:hlinkClick xmlns:r="http://schemas.openxmlformats.org/officeDocument/2006/relationships" r:id="rId2"/>
            <a:extLst>
              <a:ext uri="{FF2B5EF4-FFF2-40B4-BE49-F238E27FC236}">
                <a16:creationId xmlns:a16="http://schemas.microsoft.com/office/drawing/2014/main" id="{5768A994-B023-624A-81E1-2A79FCF825CA}"/>
              </a:ext>
            </a:extLst>
          </xdr:cNvPr>
          <xdr:cNvSpPr/>
        </xdr:nvSpPr>
        <xdr:spPr bwMode="auto">
          <a:xfrm>
            <a:off x="91440" y="1721581"/>
            <a:ext cx="1636351" cy="462449"/>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CA" sz="1100" baseline="0"/>
              <a:t>Flux - Année 1</a:t>
            </a:r>
            <a:endParaRPr lang="en-CA" sz="1100"/>
          </a:p>
        </xdr:txBody>
      </xdr:sp>
      <xdr:sp macro="" textlink="">
        <xdr:nvSpPr>
          <xdr:cNvPr id="43" name="Rounded Rectangle 42">
            <a:hlinkClick xmlns:r="http://schemas.openxmlformats.org/officeDocument/2006/relationships" r:id="rId3"/>
            <a:extLst>
              <a:ext uri="{FF2B5EF4-FFF2-40B4-BE49-F238E27FC236}">
                <a16:creationId xmlns:a16="http://schemas.microsoft.com/office/drawing/2014/main" id="{6A15F135-EEE2-9005-F082-B6D11AF5CA76}"/>
              </a:ext>
            </a:extLst>
          </xdr:cNvPr>
          <xdr:cNvSpPr/>
        </xdr:nvSpPr>
        <xdr:spPr bwMode="auto">
          <a:xfrm>
            <a:off x="91440" y="2250094"/>
            <a:ext cx="1626781" cy="499151"/>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CA" sz="1100" baseline="0"/>
              <a:t>Flux  - Année 2</a:t>
            </a:r>
            <a:endParaRPr lang="en-CA" sz="1100"/>
          </a:p>
        </xdr:txBody>
      </xdr:sp>
      <xdr:sp macro="" textlink="">
        <xdr:nvSpPr>
          <xdr:cNvPr id="44" name="Rounded Rectangle 43">
            <a:hlinkClick xmlns:r="http://schemas.openxmlformats.org/officeDocument/2006/relationships" r:id="rId4"/>
            <a:extLst>
              <a:ext uri="{FF2B5EF4-FFF2-40B4-BE49-F238E27FC236}">
                <a16:creationId xmlns:a16="http://schemas.microsoft.com/office/drawing/2014/main" id="{72BE47B6-8A8C-A27F-93E0-8762F0A4CE13}"/>
              </a:ext>
            </a:extLst>
          </xdr:cNvPr>
          <xdr:cNvSpPr/>
        </xdr:nvSpPr>
        <xdr:spPr bwMode="auto">
          <a:xfrm>
            <a:off x="91440" y="1163706"/>
            <a:ext cx="1645920" cy="491811"/>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CA" sz="1100" baseline="0"/>
              <a:t>Démarrage</a:t>
            </a:r>
            <a:endParaRPr lang="en-CA" sz="1100"/>
          </a:p>
        </xdr:txBody>
      </xdr:sp>
      <xdr:sp macro="" textlink="">
        <xdr:nvSpPr>
          <xdr:cNvPr id="45" name="Rounded Rectangle 44">
            <a:hlinkClick xmlns:r="http://schemas.openxmlformats.org/officeDocument/2006/relationships" r:id="rId5"/>
            <a:extLst>
              <a:ext uri="{FF2B5EF4-FFF2-40B4-BE49-F238E27FC236}">
                <a16:creationId xmlns:a16="http://schemas.microsoft.com/office/drawing/2014/main" id="{18940086-44E1-677B-3EC2-AB04E354A82F}"/>
              </a:ext>
            </a:extLst>
          </xdr:cNvPr>
          <xdr:cNvSpPr/>
        </xdr:nvSpPr>
        <xdr:spPr bwMode="auto">
          <a:xfrm>
            <a:off x="91440" y="3351162"/>
            <a:ext cx="1607643" cy="521172"/>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CA" sz="1100" baseline="0"/>
              <a:t>Glossaire</a:t>
            </a:r>
            <a:endParaRPr lang="en-CA" sz="1100"/>
          </a:p>
        </xdr:txBody>
      </xdr:sp>
      <xdr:sp macro="" textlink="">
        <xdr:nvSpPr>
          <xdr:cNvPr id="46" name="Rounded Rectangle 45">
            <a:hlinkClick xmlns:r="http://schemas.openxmlformats.org/officeDocument/2006/relationships" r:id="rId6"/>
            <a:extLst>
              <a:ext uri="{FF2B5EF4-FFF2-40B4-BE49-F238E27FC236}">
                <a16:creationId xmlns:a16="http://schemas.microsoft.com/office/drawing/2014/main" id="{75BEE973-B022-A152-53AB-DD2EAE19BD69}"/>
              </a:ext>
            </a:extLst>
          </xdr:cNvPr>
          <xdr:cNvSpPr/>
        </xdr:nvSpPr>
        <xdr:spPr bwMode="auto">
          <a:xfrm>
            <a:off x="91440" y="2793288"/>
            <a:ext cx="1617212" cy="513832"/>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CA" sz="1100" baseline="0"/>
              <a:t>État du revenu</a:t>
            </a:r>
            <a:endParaRPr lang="en-CA" sz="1100"/>
          </a:p>
        </xdr:txBody>
      </xdr:sp>
      <xdr:sp macro="" textlink="">
        <xdr:nvSpPr>
          <xdr:cNvPr id="47" name="Rounded Rectangle 46">
            <a:hlinkClick xmlns:r="http://schemas.openxmlformats.org/officeDocument/2006/relationships" r:id="rId7"/>
            <a:extLst>
              <a:ext uri="{FF2B5EF4-FFF2-40B4-BE49-F238E27FC236}">
                <a16:creationId xmlns:a16="http://schemas.microsoft.com/office/drawing/2014/main" id="{5F72C37E-9857-5D83-7798-26EFD2A5E473}"/>
              </a:ext>
            </a:extLst>
          </xdr:cNvPr>
          <xdr:cNvSpPr/>
        </xdr:nvSpPr>
        <xdr:spPr bwMode="auto">
          <a:xfrm>
            <a:off x="91440" y="635193"/>
            <a:ext cx="1617212" cy="469789"/>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CA" sz="1100" baseline="0"/>
              <a:t>Achats antérieurs</a:t>
            </a:r>
            <a:endParaRPr lang="en-CA" sz="1100"/>
          </a:p>
        </xdr:txBody>
      </xdr:sp>
      <xdr:sp macro="" textlink="">
        <xdr:nvSpPr>
          <xdr:cNvPr id="48" name="Rounded Rectangle 47">
            <a:hlinkClick xmlns:r="http://schemas.openxmlformats.org/officeDocument/2006/relationships" r:id="rId8"/>
            <a:extLst>
              <a:ext uri="{FF2B5EF4-FFF2-40B4-BE49-F238E27FC236}">
                <a16:creationId xmlns:a16="http://schemas.microsoft.com/office/drawing/2014/main" id="{B09C9F7A-5B75-C7EE-E2A7-7279D5102E92}"/>
              </a:ext>
            </a:extLst>
          </xdr:cNvPr>
          <xdr:cNvSpPr/>
        </xdr:nvSpPr>
        <xdr:spPr bwMode="auto">
          <a:xfrm>
            <a:off x="91440" y="3923718"/>
            <a:ext cx="1607643" cy="491811"/>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CA" sz="1100"/>
              <a:t>Lignes directrices, financement</a:t>
            </a:r>
          </a:p>
        </xdr:txBody>
      </xdr:sp>
      <xdr:sp macro="" textlink="">
        <xdr:nvSpPr>
          <xdr:cNvPr id="49" name="Rounded Rectangle 48">
            <a:hlinkClick xmlns:r="http://schemas.openxmlformats.org/officeDocument/2006/relationships" r:id="rId9"/>
            <a:extLst>
              <a:ext uri="{FF2B5EF4-FFF2-40B4-BE49-F238E27FC236}">
                <a16:creationId xmlns:a16="http://schemas.microsoft.com/office/drawing/2014/main" id="{F52ADCC6-030A-4286-FDAB-9A67208BD5CC}"/>
              </a:ext>
            </a:extLst>
          </xdr:cNvPr>
          <xdr:cNvSpPr/>
        </xdr:nvSpPr>
        <xdr:spPr bwMode="auto">
          <a:xfrm>
            <a:off x="91440" y="106680"/>
            <a:ext cx="1617212" cy="469789"/>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CA" sz="1100" baseline="0"/>
              <a:t>Consignes</a:t>
            </a:r>
            <a:endParaRPr lang="en-CA" sz="1100"/>
          </a:p>
        </xdr:txBody>
      </xdr:sp>
      <xdr:sp macro="" textlink="">
        <xdr:nvSpPr>
          <xdr:cNvPr id="50" name="Rounded Rectangle 49">
            <a:hlinkClick xmlns:r="http://schemas.openxmlformats.org/officeDocument/2006/relationships" r:id="rId10"/>
            <a:extLst>
              <a:ext uri="{FF2B5EF4-FFF2-40B4-BE49-F238E27FC236}">
                <a16:creationId xmlns:a16="http://schemas.microsoft.com/office/drawing/2014/main" id="{340EB183-C8A0-8573-199A-A3C60301C548}"/>
              </a:ext>
            </a:extLst>
          </xdr:cNvPr>
          <xdr:cNvSpPr/>
        </xdr:nvSpPr>
        <xdr:spPr bwMode="auto">
          <a:xfrm>
            <a:off x="91440" y="4474252"/>
            <a:ext cx="1607643" cy="491811"/>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CA" sz="1100"/>
              <a:t>Sondage</a:t>
            </a:r>
          </a:p>
        </xdr:txBody>
      </xdr:sp>
    </xdr:grp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38100</xdr:rowOff>
    </xdr:from>
    <xdr:to>
      <xdr:col>0</xdr:col>
      <xdr:colOff>1356360</xdr:colOff>
      <xdr:row>14</xdr:row>
      <xdr:rowOff>15240</xdr:rowOff>
    </xdr:to>
    <xdr:grpSp>
      <xdr:nvGrpSpPr>
        <xdr:cNvPr id="89683" name="Group 1">
          <a:hlinkClick xmlns:r="http://schemas.openxmlformats.org/officeDocument/2006/relationships" r:id="rId1"/>
          <a:extLst>
            <a:ext uri="{FF2B5EF4-FFF2-40B4-BE49-F238E27FC236}">
              <a16:creationId xmlns:a16="http://schemas.microsoft.com/office/drawing/2014/main" id="{8420EF7B-51AF-0E47-652B-F625BC849973}"/>
            </a:ext>
          </a:extLst>
        </xdr:cNvPr>
        <xdr:cNvGrpSpPr>
          <a:grpSpLocks/>
        </xdr:cNvGrpSpPr>
      </xdr:nvGrpSpPr>
      <xdr:grpSpPr bwMode="auto">
        <a:xfrm>
          <a:off x="38100" y="38100"/>
          <a:ext cx="1318260" cy="4263390"/>
          <a:chOff x="91440" y="106680"/>
          <a:chExt cx="1645920" cy="4305662"/>
        </a:xfrm>
      </xdr:grpSpPr>
      <xdr:sp macro="" textlink="">
        <xdr:nvSpPr>
          <xdr:cNvPr id="42" name="Rounded Rectangle 41">
            <a:hlinkClick xmlns:r="http://schemas.openxmlformats.org/officeDocument/2006/relationships" r:id="rId2"/>
            <a:extLst>
              <a:ext uri="{FF2B5EF4-FFF2-40B4-BE49-F238E27FC236}">
                <a16:creationId xmlns:a16="http://schemas.microsoft.com/office/drawing/2014/main" id="{51A20C57-8753-55EF-AA4A-D0D79240BAE2}"/>
              </a:ext>
            </a:extLst>
          </xdr:cNvPr>
          <xdr:cNvSpPr/>
        </xdr:nvSpPr>
        <xdr:spPr bwMode="auto">
          <a:xfrm>
            <a:off x="91440" y="1726100"/>
            <a:ext cx="1636406" cy="468174"/>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CA" sz="1100" baseline="0"/>
              <a:t>Flux - Année 1</a:t>
            </a:r>
            <a:endParaRPr lang="en-CA" sz="1100"/>
          </a:p>
        </xdr:txBody>
      </xdr:sp>
      <xdr:sp macro="" textlink="">
        <xdr:nvSpPr>
          <xdr:cNvPr id="43" name="Rounded Rectangle 42">
            <a:hlinkClick xmlns:r="http://schemas.openxmlformats.org/officeDocument/2006/relationships" r:id="rId3"/>
            <a:extLst>
              <a:ext uri="{FF2B5EF4-FFF2-40B4-BE49-F238E27FC236}">
                <a16:creationId xmlns:a16="http://schemas.microsoft.com/office/drawing/2014/main" id="{27B12951-55F5-95AA-99B9-DFACA89BB259}"/>
              </a:ext>
            </a:extLst>
          </xdr:cNvPr>
          <xdr:cNvSpPr/>
        </xdr:nvSpPr>
        <xdr:spPr bwMode="auto">
          <a:xfrm>
            <a:off x="91440" y="2263348"/>
            <a:ext cx="1626892" cy="468174"/>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CA" sz="1100" baseline="0"/>
              <a:t>Flux  - Année 2</a:t>
            </a:r>
            <a:endParaRPr lang="en-CA" sz="1100"/>
          </a:p>
        </xdr:txBody>
      </xdr:sp>
      <xdr:sp macro="" textlink="">
        <xdr:nvSpPr>
          <xdr:cNvPr id="44" name="Rounded Rectangle 43">
            <a:hlinkClick xmlns:r="http://schemas.openxmlformats.org/officeDocument/2006/relationships" r:id="rId4"/>
            <a:extLst>
              <a:ext uri="{FF2B5EF4-FFF2-40B4-BE49-F238E27FC236}">
                <a16:creationId xmlns:a16="http://schemas.microsoft.com/office/drawing/2014/main" id="{A6FACD28-A48E-B06B-9E85-7CAD8BE033E0}"/>
              </a:ext>
            </a:extLst>
          </xdr:cNvPr>
          <xdr:cNvSpPr/>
        </xdr:nvSpPr>
        <xdr:spPr bwMode="auto">
          <a:xfrm>
            <a:off x="91440" y="1158152"/>
            <a:ext cx="1645920" cy="498873"/>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CA" sz="1100" baseline="0"/>
              <a:t>Démarrage</a:t>
            </a:r>
            <a:endParaRPr lang="en-CA" sz="1100"/>
          </a:p>
        </xdr:txBody>
      </xdr:sp>
      <xdr:sp macro="" textlink="">
        <xdr:nvSpPr>
          <xdr:cNvPr id="45" name="Rounded Rectangle 44">
            <a:hlinkClick xmlns:r="http://schemas.openxmlformats.org/officeDocument/2006/relationships" r:id="rId5"/>
            <a:extLst>
              <a:ext uri="{FF2B5EF4-FFF2-40B4-BE49-F238E27FC236}">
                <a16:creationId xmlns:a16="http://schemas.microsoft.com/office/drawing/2014/main" id="{262D8ACD-08C6-149A-3E0B-3F557B6D0D0F}"/>
              </a:ext>
            </a:extLst>
          </xdr:cNvPr>
          <xdr:cNvSpPr/>
        </xdr:nvSpPr>
        <xdr:spPr bwMode="auto">
          <a:xfrm>
            <a:off x="91440" y="3360870"/>
            <a:ext cx="1607864" cy="521898"/>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CA" sz="1100" baseline="0"/>
              <a:t>Glossaire</a:t>
            </a:r>
            <a:endParaRPr lang="en-CA" sz="1100"/>
          </a:p>
        </xdr:txBody>
      </xdr:sp>
      <xdr:sp macro="" textlink="">
        <xdr:nvSpPr>
          <xdr:cNvPr id="46" name="Rounded Rectangle 45">
            <a:hlinkClick xmlns:r="http://schemas.openxmlformats.org/officeDocument/2006/relationships" r:id="rId6"/>
            <a:extLst>
              <a:ext uri="{FF2B5EF4-FFF2-40B4-BE49-F238E27FC236}">
                <a16:creationId xmlns:a16="http://schemas.microsoft.com/office/drawing/2014/main" id="{0DAFA9EB-AEEB-9743-31F5-6C184134F2DC}"/>
              </a:ext>
            </a:extLst>
          </xdr:cNvPr>
          <xdr:cNvSpPr/>
        </xdr:nvSpPr>
        <xdr:spPr bwMode="auto">
          <a:xfrm>
            <a:off x="91440" y="2808272"/>
            <a:ext cx="1617378" cy="491199"/>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CA" sz="1100" baseline="0"/>
              <a:t>État du revenu</a:t>
            </a:r>
            <a:endParaRPr lang="en-CA" sz="1100"/>
          </a:p>
        </xdr:txBody>
      </xdr:sp>
      <xdr:sp macro="" textlink="">
        <xdr:nvSpPr>
          <xdr:cNvPr id="47" name="Rounded Rectangle 46">
            <a:hlinkClick xmlns:r="http://schemas.openxmlformats.org/officeDocument/2006/relationships" r:id="rId7"/>
            <a:extLst>
              <a:ext uri="{FF2B5EF4-FFF2-40B4-BE49-F238E27FC236}">
                <a16:creationId xmlns:a16="http://schemas.microsoft.com/office/drawing/2014/main" id="{1D141ED0-E7D5-B743-0CD4-D3FA6736F598}"/>
              </a:ext>
            </a:extLst>
          </xdr:cNvPr>
          <xdr:cNvSpPr/>
        </xdr:nvSpPr>
        <xdr:spPr bwMode="auto">
          <a:xfrm>
            <a:off x="91440" y="636253"/>
            <a:ext cx="1617378" cy="483524"/>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CA" sz="1100" baseline="0"/>
              <a:t>Achats antérieurs</a:t>
            </a:r>
            <a:endParaRPr lang="en-CA" sz="1100"/>
          </a:p>
        </xdr:txBody>
      </xdr:sp>
      <xdr:sp macro="" textlink="">
        <xdr:nvSpPr>
          <xdr:cNvPr id="48" name="Rounded Rectangle 47">
            <a:hlinkClick xmlns:r="http://schemas.openxmlformats.org/officeDocument/2006/relationships" r:id="rId8"/>
            <a:extLst>
              <a:ext uri="{FF2B5EF4-FFF2-40B4-BE49-F238E27FC236}">
                <a16:creationId xmlns:a16="http://schemas.microsoft.com/office/drawing/2014/main" id="{5038831A-94B1-1FB6-A53F-D6D8066D48EE}"/>
              </a:ext>
            </a:extLst>
          </xdr:cNvPr>
          <xdr:cNvSpPr/>
        </xdr:nvSpPr>
        <xdr:spPr bwMode="auto">
          <a:xfrm>
            <a:off x="91440" y="3921143"/>
            <a:ext cx="1607864" cy="491199"/>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CA" sz="1100"/>
              <a:t>Lignes directrices, financement</a:t>
            </a:r>
          </a:p>
        </xdr:txBody>
      </xdr:sp>
      <xdr:sp macro="" textlink="">
        <xdr:nvSpPr>
          <xdr:cNvPr id="49" name="Rounded Rectangle 48">
            <a:hlinkClick xmlns:r="http://schemas.openxmlformats.org/officeDocument/2006/relationships" r:id="rId9"/>
            <a:extLst>
              <a:ext uri="{FF2B5EF4-FFF2-40B4-BE49-F238E27FC236}">
                <a16:creationId xmlns:a16="http://schemas.microsoft.com/office/drawing/2014/main" id="{70C7FAC1-8504-8915-20DA-29054EAF2D85}"/>
              </a:ext>
            </a:extLst>
          </xdr:cNvPr>
          <xdr:cNvSpPr/>
        </xdr:nvSpPr>
        <xdr:spPr bwMode="auto">
          <a:xfrm>
            <a:off x="91440" y="106680"/>
            <a:ext cx="1617378" cy="468174"/>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CA" sz="1100" baseline="0"/>
              <a:t>Consignes</a:t>
            </a:r>
            <a:endParaRPr lang="en-CA" sz="1100"/>
          </a:p>
        </xdr:txBody>
      </xdr:sp>
    </xdr:grp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futurpreneur.ca/fr/resources/operational-and-financial-plannin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http://www.futurpreneur.ca/fr/get-starte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249977111117893"/>
  </sheetPr>
  <dimension ref="B3:B62"/>
  <sheetViews>
    <sheetView showGridLines="0" showRowColHeaders="0" topLeftCell="A10" zoomScale="80" zoomScaleNormal="80" workbookViewId="0">
      <selection activeCell="B4" sqref="B4"/>
    </sheetView>
  </sheetViews>
  <sheetFormatPr defaultRowHeight="12.5" x14ac:dyDescent="0.25"/>
  <cols>
    <col min="1" max="1" width="28.81640625" customWidth="1"/>
    <col min="2" max="2" width="143.81640625" customWidth="1"/>
  </cols>
  <sheetData>
    <row r="3" spans="2:2" s="60" customFormat="1" ht="23.5" x14ac:dyDescent="0.25">
      <c r="B3" s="57" t="s">
        <v>5</v>
      </c>
    </row>
    <row r="4" spans="2:2" s="60" customFormat="1" ht="28" x14ac:dyDescent="0.25">
      <c r="B4" s="200" t="s">
        <v>6</v>
      </c>
    </row>
    <row r="5" spans="2:2" s="60" customFormat="1" ht="14" x14ac:dyDescent="0.35">
      <c r="B5" s="201" t="s">
        <v>7</v>
      </c>
    </row>
    <row r="6" spans="2:2" s="60" customFormat="1" ht="33.65" customHeight="1" x14ac:dyDescent="0.35">
      <c r="B6" s="202" t="s">
        <v>141</v>
      </c>
    </row>
    <row r="7" spans="2:2" s="60" customFormat="1" ht="45.75" customHeight="1" x14ac:dyDescent="0.25">
      <c r="B7" s="203" t="s">
        <v>8</v>
      </c>
    </row>
    <row r="8" spans="2:2" s="60" customFormat="1" ht="49.25" customHeight="1" x14ac:dyDescent="0.35">
      <c r="B8" s="201" t="s">
        <v>9</v>
      </c>
    </row>
    <row r="9" spans="2:2" s="60" customFormat="1" ht="55.5" customHeight="1" x14ac:dyDescent="0.25">
      <c r="B9" s="204" t="s">
        <v>142</v>
      </c>
    </row>
    <row r="10" spans="2:2" s="60" customFormat="1" ht="38" customHeight="1" x14ac:dyDescent="0.25">
      <c r="B10" s="204" t="s">
        <v>143</v>
      </c>
    </row>
    <row r="11" spans="2:2" s="60" customFormat="1" ht="27" customHeight="1" x14ac:dyDescent="0.25">
      <c r="B11" s="204" t="s">
        <v>144</v>
      </c>
    </row>
    <row r="12" spans="2:2" s="60" customFormat="1" ht="14" x14ac:dyDescent="0.35">
      <c r="B12" s="280" t="s">
        <v>150</v>
      </c>
    </row>
    <row r="13" spans="2:2" s="60" customFormat="1" ht="28" x14ac:dyDescent="0.25">
      <c r="B13" s="203" t="s">
        <v>154</v>
      </c>
    </row>
    <row r="14" spans="2:2" s="60" customFormat="1" ht="42" x14ac:dyDescent="0.25">
      <c r="B14" s="203" t="s">
        <v>155</v>
      </c>
    </row>
    <row r="15" spans="2:2" s="60" customFormat="1" ht="14" x14ac:dyDescent="0.25">
      <c r="B15" s="205"/>
    </row>
    <row r="16" spans="2:2" s="60" customFormat="1" ht="14" x14ac:dyDescent="0.25">
      <c r="B16" s="205" t="s">
        <v>10</v>
      </c>
    </row>
    <row r="17" spans="2:2" s="60" customFormat="1" ht="23.25" customHeight="1" x14ac:dyDescent="0.25">
      <c r="B17" s="204" t="s">
        <v>145</v>
      </c>
    </row>
    <row r="18" spans="2:2" s="60" customFormat="1" ht="28" x14ac:dyDescent="0.25">
      <c r="B18" s="204" t="s">
        <v>17</v>
      </c>
    </row>
    <row r="19" spans="2:2" s="60" customFormat="1" ht="28" x14ac:dyDescent="0.25">
      <c r="B19" s="204" t="s">
        <v>18</v>
      </c>
    </row>
    <row r="20" spans="2:2" s="60" customFormat="1" ht="14" x14ac:dyDescent="0.25">
      <c r="B20" s="204" t="s">
        <v>161</v>
      </c>
    </row>
    <row r="21" spans="2:2" s="60" customFormat="1" x14ac:dyDescent="0.25">
      <c r="B21" s="65" t="s">
        <v>162</v>
      </c>
    </row>
    <row r="22" spans="2:2" s="60" customFormat="1" ht="15.5" x14ac:dyDescent="0.25">
      <c r="B22" s="59"/>
    </row>
    <row r="23" spans="2:2" s="60" customFormat="1" x14ac:dyDescent="0.25"/>
    <row r="24" spans="2:2" s="60" customFormat="1" x14ac:dyDescent="0.25"/>
    <row r="25" spans="2:2" s="60" customFormat="1" x14ac:dyDescent="0.25"/>
    <row r="26" spans="2:2" s="60" customFormat="1" x14ac:dyDescent="0.25"/>
    <row r="27" spans="2:2" s="60" customFormat="1" x14ac:dyDescent="0.25"/>
    <row r="28" spans="2:2" s="60" customFormat="1" x14ac:dyDescent="0.25"/>
    <row r="29" spans="2:2" s="60" customFormat="1" x14ac:dyDescent="0.25"/>
    <row r="30" spans="2:2" s="60" customFormat="1" x14ac:dyDescent="0.25"/>
    <row r="31" spans="2:2" s="60" customFormat="1" x14ac:dyDescent="0.25"/>
    <row r="32" spans="2:2" s="60" customFormat="1" x14ac:dyDescent="0.25"/>
    <row r="33" s="60" customFormat="1" x14ac:dyDescent="0.25"/>
    <row r="34" s="60" customFormat="1" x14ac:dyDescent="0.25"/>
    <row r="35" s="60" customFormat="1" x14ac:dyDescent="0.25"/>
    <row r="36" s="60" customFormat="1" x14ac:dyDescent="0.25"/>
    <row r="37" s="60" customFormat="1" x14ac:dyDescent="0.25"/>
    <row r="38" s="60" customFormat="1" x14ac:dyDescent="0.25"/>
    <row r="39" s="60" customFormat="1" x14ac:dyDescent="0.25"/>
    <row r="40" s="60" customFormat="1" x14ac:dyDescent="0.25"/>
    <row r="41" s="60" customFormat="1" x14ac:dyDescent="0.25"/>
    <row r="42" s="60" customFormat="1" x14ac:dyDescent="0.25"/>
    <row r="43" s="60" customFormat="1" x14ac:dyDescent="0.25"/>
    <row r="44" s="60" customFormat="1" x14ac:dyDescent="0.25"/>
    <row r="45" s="60" customFormat="1" x14ac:dyDescent="0.25"/>
    <row r="46" s="60" customFormat="1" x14ac:dyDescent="0.25"/>
    <row r="47" s="60" customFormat="1" x14ac:dyDescent="0.25"/>
    <row r="48" s="60" customFormat="1" x14ac:dyDescent="0.25"/>
    <row r="49" spans="2:2" s="60" customFormat="1" x14ac:dyDescent="0.25"/>
    <row r="50" spans="2:2" s="60" customFormat="1" x14ac:dyDescent="0.25"/>
    <row r="51" spans="2:2" s="60" customFormat="1" x14ac:dyDescent="0.25"/>
    <row r="52" spans="2:2" s="60" customFormat="1" x14ac:dyDescent="0.25"/>
    <row r="53" spans="2:2" s="60" customFormat="1" x14ac:dyDescent="0.25"/>
    <row r="54" spans="2:2" s="60" customFormat="1" x14ac:dyDescent="0.25"/>
    <row r="55" spans="2:2" s="60" customFormat="1" x14ac:dyDescent="0.25"/>
    <row r="56" spans="2:2" s="60" customFormat="1" x14ac:dyDescent="0.25"/>
    <row r="57" spans="2:2" s="60" customFormat="1" x14ac:dyDescent="0.25"/>
    <row r="58" spans="2:2" s="60" customFormat="1" x14ac:dyDescent="0.25"/>
    <row r="59" spans="2:2" s="60" customFormat="1" x14ac:dyDescent="0.25"/>
    <row r="60" spans="2:2" s="60" customFormat="1" x14ac:dyDescent="0.25"/>
    <row r="61" spans="2:2" s="60" customFormat="1" x14ac:dyDescent="0.25"/>
    <row r="62" spans="2:2" ht="15.5" x14ac:dyDescent="0.25">
      <c r="B62" s="58" t="s">
        <v>2</v>
      </c>
    </row>
  </sheetData>
  <sheetProtection sheet="1" scenarios="1"/>
  <hyperlinks>
    <hyperlink ref="B21" r:id="rId1" xr:uid="{00000000-0004-0000-0000-000000000000}"/>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pageSetUpPr fitToPage="1"/>
  </sheetPr>
  <dimension ref="B2:N26"/>
  <sheetViews>
    <sheetView showGridLines="0" showRowColHeaders="0" zoomScale="80" zoomScaleNormal="80" workbookViewId="0">
      <selection activeCell="I10" sqref="I10"/>
    </sheetView>
  </sheetViews>
  <sheetFormatPr defaultRowHeight="12.5" x14ac:dyDescent="0.25"/>
  <cols>
    <col min="1" max="1" width="35.81640625" customWidth="1"/>
    <col min="2" max="2" width="56.81640625" customWidth="1"/>
    <col min="3" max="3" width="17.453125" customWidth="1"/>
  </cols>
  <sheetData>
    <row r="2" spans="2:14" ht="23.5" customHeight="1" thickBot="1" x14ac:dyDescent="0.45">
      <c r="B2" s="190" t="s">
        <v>11</v>
      </c>
      <c r="C2" s="71"/>
      <c r="D2" s="70"/>
    </row>
    <row r="3" spans="2:14" ht="13.5" thickBot="1" x14ac:dyDescent="0.3">
      <c r="B3" s="112" t="s">
        <v>12</v>
      </c>
      <c r="C3" s="113" t="s">
        <v>13</v>
      </c>
    </row>
    <row r="4" spans="2:14" ht="21.65" customHeight="1" x14ac:dyDescent="0.25">
      <c r="B4" s="122" t="s">
        <v>15</v>
      </c>
      <c r="C4" s="123">
        <v>0</v>
      </c>
      <c r="D4" s="71"/>
    </row>
    <row r="5" spans="2:14" ht="21.65" customHeight="1" x14ac:dyDescent="0.25">
      <c r="B5" s="124" t="s">
        <v>14</v>
      </c>
      <c r="C5" s="215">
        <v>0</v>
      </c>
    </row>
    <row r="6" spans="2:14" ht="21.65" customHeight="1" x14ac:dyDescent="0.25">
      <c r="B6" s="124"/>
      <c r="C6" s="215">
        <v>0</v>
      </c>
    </row>
    <row r="7" spans="2:14" ht="21.65" customHeight="1" x14ac:dyDescent="0.45">
      <c r="B7" s="124"/>
      <c r="C7" s="215">
        <v>0</v>
      </c>
      <c r="I7" s="71"/>
      <c r="N7" s="95"/>
    </row>
    <row r="8" spans="2:14" ht="21.65" customHeight="1" x14ac:dyDescent="0.35">
      <c r="B8" s="124"/>
      <c r="C8" s="215">
        <v>0</v>
      </c>
      <c r="N8" s="96"/>
    </row>
    <row r="9" spans="2:14" ht="21.65" customHeight="1" x14ac:dyDescent="0.35">
      <c r="B9" s="124"/>
      <c r="C9" s="215">
        <v>0</v>
      </c>
      <c r="N9" s="97"/>
    </row>
    <row r="10" spans="2:14" ht="21.65" customHeight="1" x14ac:dyDescent="0.35">
      <c r="B10" s="124"/>
      <c r="C10" s="215">
        <v>0</v>
      </c>
      <c r="N10" s="96"/>
    </row>
    <row r="11" spans="2:14" ht="21.65" customHeight="1" x14ac:dyDescent="0.25">
      <c r="B11" s="124"/>
      <c r="C11" s="215">
        <v>0</v>
      </c>
    </row>
    <row r="12" spans="2:14" ht="21.65" customHeight="1" x14ac:dyDescent="0.25">
      <c r="B12" s="124"/>
      <c r="C12" s="215">
        <v>0</v>
      </c>
    </row>
    <row r="13" spans="2:14" ht="21.65" customHeight="1" x14ac:dyDescent="0.25">
      <c r="B13" s="124"/>
      <c r="C13" s="215">
        <v>0</v>
      </c>
    </row>
    <row r="14" spans="2:14" ht="21.65" customHeight="1" x14ac:dyDescent="0.25">
      <c r="B14" s="124"/>
      <c r="C14" s="215">
        <v>0</v>
      </c>
    </row>
    <row r="15" spans="2:14" ht="21.65" customHeight="1" x14ac:dyDescent="0.25">
      <c r="B15" s="124"/>
      <c r="C15" s="215">
        <v>0</v>
      </c>
    </row>
    <row r="16" spans="2:14" ht="21.65" customHeight="1" x14ac:dyDescent="0.25">
      <c r="B16" s="124"/>
      <c r="C16" s="215">
        <v>0</v>
      </c>
    </row>
    <row r="17" spans="2:3" ht="21.65" customHeight="1" x14ac:dyDescent="0.25">
      <c r="B17" s="124"/>
      <c r="C17" s="215">
        <v>0</v>
      </c>
    </row>
    <row r="18" spans="2:3" ht="21.65" customHeight="1" x14ac:dyDescent="0.25">
      <c r="B18" s="124"/>
      <c r="C18" s="215">
        <v>0</v>
      </c>
    </row>
    <row r="19" spans="2:3" ht="21.65" customHeight="1" x14ac:dyDescent="0.25">
      <c r="B19" s="124"/>
      <c r="C19" s="215">
        <v>0</v>
      </c>
    </row>
    <row r="20" spans="2:3" ht="21.65" customHeight="1" x14ac:dyDescent="0.25">
      <c r="B20" s="124"/>
      <c r="C20" s="215">
        <v>0</v>
      </c>
    </row>
    <row r="21" spans="2:3" ht="21.65" customHeight="1" x14ac:dyDescent="0.25">
      <c r="B21" s="124"/>
      <c r="C21" s="215">
        <v>0</v>
      </c>
    </row>
    <row r="22" spans="2:3" ht="21.65" customHeight="1" x14ac:dyDescent="0.25">
      <c r="B22" s="124"/>
      <c r="C22" s="215">
        <v>0</v>
      </c>
    </row>
    <row r="23" spans="2:3" ht="21.65" customHeight="1" x14ac:dyDescent="0.25">
      <c r="B23" s="124"/>
      <c r="C23" s="215">
        <v>0</v>
      </c>
    </row>
    <row r="24" spans="2:3" ht="22.25" customHeight="1" thickBot="1" x14ac:dyDescent="0.3">
      <c r="B24" s="125"/>
      <c r="C24" s="216">
        <v>0</v>
      </c>
    </row>
    <row r="25" spans="2:3" ht="24.65" customHeight="1" thickBot="1" x14ac:dyDescent="0.4">
      <c r="B25" s="98" t="s">
        <v>16</v>
      </c>
      <c r="C25" s="214">
        <f>SUM(C4:C24)</f>
        <v>0</v>
      </c>
    </row>
    <row r="26" spans="2:3" ht="13" thickTop="1" x14ac:dyDescent="0.25"/>
  </sheetData>
  <sheetProtection password="C7A8" sheet="1"/>
  <protectedRanges>
    <protectedRange sqref="B4:C24" name="past_purchases"/>
  </protectedRange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499984740745262"/>
    <pageSetUpPr fitToPage="1"/>
  </sheetPr>
  <dimension ref="B1:L51"/>
  <sheetViews>
    <sheetView showGridLines="0" tabSelected="1" zoomScale="80" zoomScaleNormal="80" workbookViewId="0">
      <selection activeCell="F3" sqref="F3"/>
    </sheetView>
  </sheetViews>
  <sheetFormatPr defaultColWidth="9.1796875" defaultRowHeight="12.5" x14ac:dyDescent="0.25"/>
  <cols>
    <col min="1" max="1" width="32.1796875" style="3" customWidth="1"/>
    <col min="2" max="2" width="56.1796875" style="3" customWidth="1"/>
    <col min="3" max="3" width="17.453125" style="2" customWidth="1"/>
    <col min="4" max="4" width="14.54296875" style="2" customWidth="1"/>
    <col min="5" max="5" width="14.453125" style="2" bestFit="1" customWidth="1"/>
    <col min="6" max="8" width="14.81640625" style="2" customWidth="1"/>
    <col min="9" max="9" width="2.54296875" style="2" customWidth="1"/>
    <col min="10" max="10" width="14" style="2" customWidth="1"/>
    <col min="11" max="16384" width="9.1796875" style="3"/>
  </cols>
  <sheetData>
    <row r="1" spans="2:12" ht="23" x14ac:dyDescent="0.5">
      <c r="B1" s="194" t="s">
        <v>19</v>
      </c>
    </row>
    <row r="2" spans="2:12" ht="3.65" customHeight="1" thickBot="1" x14ac:dyDescent="0.3"/>
    <row r="3" spans="2:12" ht="27.65" customHeight="1" thickBot="1" x14ac:dyDescent="0.3">
      <c r="B3" s="84" t="s">
        <v>175</v>
      </c>
      <c r="C3" s="126"/>
    </row>
    <row r="4" spans="2:12" ht="31.25" customHeight="1" thickBot="1" x14ac:dyDescent="0.3"/>
    <row r="5" spans="2:12" ht="45" customHeight="1" x14ac:dyDescent="0.25">
      <c r="B5" s="89" t="s">
        <v>20</v>
      </c>
      <c r="C5" s="87"/>
      <c r="D5" s="67" t="s">
        <v>22</v>
      </c>
      <c r="E5" s="88" t="s">
        <v>23</v>
      </c>
      <c r="F5" s="88" t="s">
        <v>24</v>
      </c>
      <c r="G5" s="213" t="s">
        <v>149</v>
      </c>
      <c r="H5" s="127" t="s">
        <v>25</v>
      </c>
      <c r="J5" s="69"/>
    </row>
    <row r="6" spans="2:12" ht="24.65" customHeight="1" thickBot="1" x14ac:dyDescent="0.35">
      <c r="B6" s="68"/>
      <c r="C6" s="111" t="s">
        <v>21</v>
      </c>
      <c r="D6" s="171">
        <v>0</v>
      </c>
      <c r="E6" s="171">
        <v>0</v>
      </c>
      <c r="F6" s="171">
        <v>0</v>
      </c>
      <c r="G6" s="171">
        <v>0</v>
      </c>
      <c r="H6" s="172">
        <v>0</v>
      </c>
      <c r="J6" s="72"/>
    </row>
    <row r="8" spans="2:12" ht="41" customHeight="1" thickBot="1" x14ac:dyDescent="0.3"/>
    <row r="9" spans="2:12" s="5" customFormat="1" ht="45" customHeight="1" thickBot="1" x14ac:dyDescent="0.35">
      <c r="B9" s="173" t="s">
        <v>28</v>
      </c>
      <c r="C9" s="109" t="s">
        <v>26</v>
      </c>
      <c r="D9" s="224" t="str">
        <f>D5</f>
        <v>Contribution du propriétaire</v>
      </c>
      <c r="E9" s="114" t="str">
        <f>E5</f>
        <v>Prêt de Futurpreneur</v>
      </c>
      <c r="F9" s="115" t="str">
        <f>F5</f>
        <v>Financement de la BDC</v>
      </c>
      <c r="G9" s="115" t="str">
        <f>G5</f>
        <v>Autre financement 1</v>
      </c>
      <c r="H9" s="225" t="str">
        <f>H5</f>
        <v>Autre financement 2</v>
      </c>
      <c r="I9" s="110"/>
      <c r="J9" s="118" t="s">
        <v>27</v>
      </c>
      <c r="L9" s="131"/>
    </row>
    <row r="10" spans="2:12" s="5" customFormat="1" ht="13" x14ac:dyDescent="0.3">
      <c r="B10" s="274" t="s">
        <v>146</v>
      </c>
      <c r="C10" s="265"/>
      <c r="D10" s="263"/>
      <c r="E10" s="264"/>
      <c r="F10" s="264"/>
      <c r="G10" s="264"/>
      <c r="H10" s="265"/>
      <c r="I10" s="4"/>
      <c r="J10" s="275"/>
    </row>
    <row r="11" spans="2:12" s="5" customFormat="1" ht="13" x14ac:dyDescent="0.3">
      <c r="B11" s="128" t="s">
        <v>45</v>
      </c>
      <c r="C11" s="129"/>
      <c r="D11" s="226"/>
      <c r="E11" s="130"/>
      <c r="F11" s="130"/>
      <c r="G11" s="130"/>
      <c r="H11" s="227"/>
      <c r="I11" s="54"/>
      <c r="J11" s="119">
        <f>SUM(D11:H11)-C11</f>
        <v>0</v>
      </c>
    </row>
    <row r="12" spans="2:12" s="5" customFormat="1" ht="13" x14ac:dyDescent="0.3">
      <c r="B12" s="128" t="s">
        <v>44</v>
      </c>
      <c r="C12" s="129"/>
      <c r="D12" s="226"/>
      <c r="E12" s="130"/>
      <c r="F12" s="130"/>
      <c r="G12" s="130"/>
      <c r="H12" s="227"/>
      <c r="I12" s="54"/>
      <c r="J12" s="119">
        <f t="shared" ref="J12:J32" si="0">SUM(D12:H12)-C12</f>
        <v>0</v>
      </c>
    </row>
    <row r="13" spans="2:12" s="5" customFormat="1" ht="13" x14ac:dyDescent="0.3">
      <c r="B13" s="128" t="s">
        <v>43</v>
      </c>
      <c r="C13" s="129"/>
      <c r="D13" s="226"/>
      <c r="E13" s="130"/>
      <c r="F13" s="130"/>
      <c r="G13" s="130"/>
      <c r="H13" s="227"/>
      <c r="I13" s="54"/>
      <c r="J13" s="119">
        <f t="shared" si="0"/>
        <v>0</v>
      </c>
    </row>
    <row r="14" spans="2:12" s="5" customFormat="1" ht="13.5" thickBot="1" x14ac:dyDescent="0.35">
      <c r="B14" s="219" t="s">
        <v>169</v>
      </c>
      <c r="C14" s="220"/>
      <c r="D14" s="271"/>
      <c r="E14" s="272"/>
      <c r="F14" s="272"/>
      <c r="G14" s="272"/>
      <c r="H14" s="273"/>
      <c r="I14" s="54"/>
      <c r="J14" s="221">
        <f t="shared" si="0"/>
        <v>0</v>
      </c>
    </row>
    <row r="15" spans="2:12" ht="13" x14ac:dyDescent="0.3">
      <c r="B15" s="274" t="s">
        <v>33</v>
      </c>
      <c r="C15" s="265"/>
      <c r="D15" s="263"/>
      <c r="E15" s="264"/>
      <c r="F15" s="264"/>
      <c r="G15" s="264"/>
      <c r="H15" s="265"/>
      <c r="I15" s="4"/>
      <c r="J15" s="275"/>
    </row>
    <row r="16" spans="2:12" s="5" customFormat="1" ht="13" x14ac:dyDescent="0.3">
      <c r="B16" s="128" t="s">
        <v>34</v>
      </c>
      <c r="C16" s="129"/>
      <c r="D16" s="226"/>
      <c r="E16" s="130"/>
      <c r="F16" s="130"/>
      <c r="G16" s="130"/>
      <c r="H16" s="227"/>
      <c r="I16" s="54"/>
      <c r="J16" s="119">
        <f t="shared" si="0"/>
        <v>0</v>
      </c>
    </row>
    <row r="17" spans="2:10" s="5" customFormat="1" ht="13" x14ac:dyDescent="0.3">
      <c r="B17" s="128" t="s">
        <v>35</v>
      </c>
      <c r="C17" s="129"/>
      <c r="D17" s="226"/>
      <c r="E17" s="130"/>
      <c r="F17" s="130"/>
      <c r="G17" s="130"/>
      <c r="H17" s="227"/>
      <c r="I17" s="54"/>
      <c r="J17" s="119">
        <f t="shared" si="0"/>
        <v>0</v>
      </c>
    </row>
    <row r="18" spans="2:10" s="5" customFormat="1" ht="13" x14ac:dyDescent="0.3">
      <c r="B18" s="128" t="s">
        <v>36</v>
      </c>
      <c r="C18" s="129"/>
      <c r="D18" s="226"/>
      <c r="E18" s="130"/>
      <c r="F18" s="130"/>
      <c r="G18" s="130"/>
      <c r="H18" s="227"/>
      <c r="I18" s="54"/>
      <c r="J18" s="119">
        <f t="shared" si="0"/>
        <v>0</v>
      </c>
    </row>
    <row r="19" spans="2:10" s="5" customFormat="1" ht="13" x14ac:dyDescent="0.3">
      <c r="B19" s="128" t="s">
        <v>37</v>
      </c>
      <c r="C19" s="129"/>
      <c r="D19" s="226"/>
      <c r="E19" s="130"/>
      <c r="F19" s="130"/>
      <c r="G19" s="130"/>
      <c r="H19" s="227"/>
      <c r="I19" s="54"/>
      <c r="J19" s="119">
        <f t="shared" si="0"/>
        <v>0</v>
      </c>
    </row>
    <row r="20" spans="2:10" s="5" customFormat="1" ht="13" x14ac:dyDescent="0.3">
      <c r="B20" s="128" t="s">
        <v>38</v>
      </c>
      <c r="C20" s="129"/>
      <c r="D20" s="226"/>
      <c r="E20" s="130"/>
      <c r="F20" s="130"/>
      <c r="G20" s="130"/>
      <c r="H20" s="227"/>
      <c r="I20" s="54"/>
      <c r="J20" s="119">
        <f t="shared" si="0"/>
        <v>0</v>
      </c>
    </row>
    <row r="21" spans="2:10" s="5" customFormat="1" ht="13" x14ac:dyDescent="0.3">
      <c r="B21" s="128" t="s">
        <v>39</v>
      </c>
      <c r="C21" s="129"/>
      <c r="D21" s="226"/>
      <c r="E21" s="130"/>
      <c r="F21" s="130"/>
      <c r="G21" s="130"/>
      <c r="H21" s="227"/>
      <c r="I21" s="54"/>
      <c r="J21" s="119">
        <f t="shared" si="0"/>
        <v>0</v>
      </c>
    </row>
    <row r="22" spans="2:10" s="5" customFormat="1" ht="13" x14ac:dyDescent="0.3">
      <c r="B22" s="128" t="s">
        <v>40</v>
      </c>
      <c r="C22" s="129"/>
      <c r="D22" s="226"/>
      <c r="E22" s="130"/>
      <c r="F22" s="130"/>
      <c r="G22" s="130"/>
      <c r="H22" s="227"/>
      <c r="I22" s="54"/>
      <c r="J22" s="119">
        <f t="shared" si="0"/>
        <v>0</v>
      </c>
    </row>
    <row r="23" spans="2:10" s="5" customFormat="1" ht="13" x14ac:dyDescent="0.3">
      <c r="B23" s="128" t="s">
        <v>41</v>
      </c>
      <c r="C23" s="129"/>
      <c r="D23" s="226"/>
      <c r="E23" s="130"/>
      <c r="F23" s="130"/>
      <c r="G23" s="130"/>
      <c r="H23" s="227"/>
      <c r="I23" s="54"/>
      <c r="J23" s="119">
        <f t="shared" si="0"/>
        <v>0</v>
      </c>
    </row>
    <row r="24" spans="2:10" s="5" customFormat="1" ht="13" x14ac:dyDescent="0.3">
      <c r="B24" s="128" t="s">
        <v>42</v>
      </c>
      <c r="C24" s="129"/>
      <c r="D24" s="226"/>
      <c r="E24" s="130"/>
      <c r="F24" s="130"/>
      <c r="G24" s="130"/>
      <c r="H24" s="227"/>
      <c r="I24" s="54"/>
      <c r="J24" s="119">
        <f t="shared" si="0"/>
        <v>0</v>
      </c>
    </row>
    <row r="25" spans="2:10" s="5" customFormat="1" ht="13" x14ac:dyDescent="0.3">
      <c r="B25" s="128"/>
      <c r="C25" s="129"/>
      <c r="D25" s="226"/>
      <c r="E25" s="130"/>
      <c r="F25" s="130"/>
      <c r="G25" s="130"/>
      <c r="H25" s="227"/>
      <c r="I25" s="54"/>
      <c r="J25" s="119">
        <f t="shared" si="0"/>
        <v>0</v>
      </c>
    </row>
    <row r="26" spans="2:10" s="5" customFormat="1" ht="13" x14ac:dyDescent="0.3">
      <c r="B26" s="128"/>
      <c r="C26" s="129"/>
      <c r="D26" s="226"/>
      <c r="E26" s="130"/>
      <c r="F26" s="130"/>
      <c r="G26" s="130"/>
      <c r="H26" s="227"/>
      <c r="I26" s="54"/>
      <c r="J26" s="119">
        <f t="shared" si="0"/>
        <v>0</v>
      </c>
    </row>
    <row r="27" spans="2:10" s="5" customFormat="1" ht="16" thickBot="1" x14ac:dyDescent="0.4">
      <c r="B27" s="222" t="s">
        <v>151</v>
      </c>
      <c r="C27" s="218">
        <f t="shared" ref="C27:H27" si="1">SUM(C11:C26)</f>
        <v>0</v>
      </c>
      <c r="D27" s="228">
        <f t="shared" si="1"/>
        <v>0</v>
      </c>
      <c r="E27" s="229">
        <f t="shared" si="1"/>
        <v>0</v>
      </c>
      <c r="F27" s="229">
        <f t="shared" si="1"/>
        <v>0</v>
      </c>
      <c r="G27" s="229">
        <f t="shared" si="1"/>
        <v>0</v>
      </c>
      <c r="H27" s="230">
        <f t="shared" si="1"/>
        <v>0</v>
      </c>
      <c r="I27" s="54"/>
      <c r="J27" s="217"/>
    </row>
    <row r="28" spans="2:10" ht="13" x14ac:dyDescent="0.3">
      <c r="B28" s="274" t="s">
        <v>32</v>
      </c>
      <c r="C28" s="265"/>
      <c r="D28" s="263"/>
      <c r="E28" s="264"/>
      <c r="F28" s="264"/>
      <c r="G28" s="264"/>
      <c r="H28" s="265"/>
      <c r="I28" s="4"/>
      <c r="J28" s="275"/>
    </row>
    <row r="29" spans="2:10" ht="13" x14ac:dyDescent="0.3">
      <c r="B29" s="128" t="s">
        <v>156</v>
      </c>
      <c r="C29" s="129"/>
      <c r="D29" s="226"/>
      <c r="E29" s="130"/>
      <c r="F29" s="130"/>
      <c r="G29" s="130"/>
      <c r="H29" s="227"/>
      <c r="I29" s="54"/>
      <c r="J29" s="119">
        <f t="shared" si="0"/>
        <v>0</v>
      </c>
    </row>
    <row r="30" spans="2:10" ht="13" x14ac:dyDescent="0.3">
      <c r="B30" s="128" t="s">
        <v>157</v>
      </c>
      <c r="C30" s="129"/>
      <c r="D30" s="226"/>
      <c r="E30" s="130"/>
      <c r="F30" s="130"/>
      <c r="G30" s="130"/>
      <c r="H30" s="227"/>
      <c r="I30" s="54"/>
      <c r="J30" s="119">
        <f t="shared" si="0"/>
        <v>0</v>
      </c>
    </row>
    <row r="31" spans="2:10" ht="13" x14ac:dyDescent="0.3">
      <c r="B31" s="128" t="s">
        <v>158</v>
      </c>
      <c r="C31" s="129"/>
      <c r="D31" s="226"/>
      <c r="E31" s="130"/>
      <c r="F31" s="130"/>
      <c r="G31" s="130"/>
      <c r="H31" s="227"/>
      <c r="I31" s="54"/>
      <c r="J31" s="119">
        <f t="shared" si="0"/>
        <v>0</v>
      </c>
    </row>
    <row r="32" spans="2:10" ht="13" x14ac:dyDescent="0.3">
      <c r="B32" s="283" t="s">
        <v>170</v>
      </c>
      <c r="C32" s="129"/>
      <c r="D32" s="226"/>
      <c r="E32" s="130"/>
      <c r="F32" s="130"/>
      <c r="G32" s="130"/>
      <c r="H32" s="227"/>
      <c r="I32" s="54"/>
      <c r="J32" s="119">
        <f t="shared" si="0"/>
        <v>0</v>
      </c>
    </row>
    <row r="33" spans="2:11" s="246" customFormat="1" ht="16" thickBot="1" x14ac:dyDescent="0.4">
      <c r="B33" s="223" t="s">
        <v>152</v>
      </c>
      <c r="C33" s="240">
        <f t="shared" ref="C33:H33" si="2">SUM(C29:C32)</f>
        <v>0</v>
      </c>
      <c r="D33" s="241">
        <f t="shared" si="2"/>
        <v>0</v>
      </c>
      <c r="E33" s="242">
        <f t="shared" si="2"/>
        <v>0</v>
      </c>
      <c r="F33" s="242">
        <f t="shared" si="2"/>
        <v>0</v>
      </c>
      <c r="G33" s="242">
        <f t="shared" si="2"/>
        <v>0</v>
      </c>
      <c r="H33" s="243">
        <f t="shared" si="2"/>
        <v>0</v>
      </c>
      <c r="I33" s="244"/>
      <c r="J33" s="245"/>
    </row>
    <row r="34" spans="2:11" s="71" customFormat="1" ht="13" x14ac:dyDescent="0.3">
      <c r="B34" s="274"/>
      <c r="C34" s="265"/>
      <c r="D34" s="263"/>
      <c r="E34" s="264"/>
      <c r="F34" s="264"/>
      <c r="G34" s="264"/>
      <c r="H34" s="265"/>
      <c r="I34" s="4"/>
      <c r="J34" s="275"/>
    </row>
    <row r="35" spans="2:11" s="235" customFormat="1" ht="16" thickBot="1" x14ac:dyDescent="0.4">
      <c r="B35" s="231" t="s">
        <v>153</v>
      </c>
      <c r="C35" s="236">
        <f>C33+C27</f>
        <v>0</v>
      </c>
      <c r="D35" s="237">
        <f>D27+D33</f>
        <v>0</v>
      </c>
      <c r="E35" s="237">
        <f>E27+E33</f>
        <v>0</v>
      </c>
      <c r="F35" s="237">
        <f>F27+F33</f>
        <v>0</v>
      </c>
      <c r="G35" s="237">
        <f>G27+G33</f>
        <v>0</v>
      </c>
      <c r="H35" s="237">
        <f>H27+H33</f>
        <v>0</v>
      </c>
      <c r="I35" s="238"/>
      <c r="J35" s="239"/>
    </row>
    <row r="36" spans="2:11" ht="13" x14ac:dyDescent="0.3">
      <c r="B36" s="274" t="s">
        <v>30</v>
      </c>
      <c r="C36" s="265"/>
      <c r="D36" s="263"/>
      <c r="E36" s="264"/>
      <c r="F36" s="264"/>
      <c r="G36" s="264"/>
      <c r="H36" s="265"/>
      <c r="I36" s="4"/>
      <c r="J36" s="275"/>
    </row>
    <row r="37" spans="2:11" s="5" customFormat="1" ht="13" x14ac:dyDescent="0.3">
      <c r="B37" s="86" t="s">
        <v>46</v>
      </c>
      <c r="C37" s="79">
        <f>SUM(D37:H37)</f>
        <v>0</v>
      </c>
      <c r="D37" s="80">
        <f>D6-D35</f>
        <v>0</v>
      </c>
      <c r="E37" s="80">
        <f>E6-E35</f>
        <v>0</v>
      </c>
      <c r="F37" s="80">
        <f>F6-F35</f>
        <v>0</v>
      </c>
      <c r="G37" s="80">
        <f>G6-G35</f>
        <v>0</v>
      </c>
      <c r="H37" s="116">
        <f>H6-H35</f>
        <v>0</v>
      </c>
      <c r="I37" s="54"/>
      <c r="J37" s="120"/>
    </row>
    <row r="38" spans="2:11" s="235" customFormat="1" ht="23" customHeight="1" thickBot="1" x14ac:dyDescent="0.4">
      <c r="B38" s="269" t="s">
        <v>31</v>
      </c>
      <c r="C38" s="232">
        <f t="shared" ref="C38:H38" si="3">C37+C35</f>
        <v>0</v>
      </c>
      <c r="D38" s="260">
        <f t="shared" si="3"/>
        <v>0</v>
      </c>
      <c r="E38" s="261">
        <f t="shared" si="3"/>
        <v>0</v>
      </c>
      <c r="F38" s="261">
        <f t="shared" si="3"/>
        <v>0</v>
      </c>
      <c r="G38" s="261">
        <f t="shared" si="3"/>
        <v>0</v>
      </c>
      <c r="H38" s="232">
        <f t="shared" si="3"/>
        <v>0</v>
      </c>
      <c r="I38" s="233"/>
      <c r="J38" s="234"/>
    </row>
    <row r="39" spans="2:11" s="6" customFormat="1" ht="14" thickTop="1" thickBot="1" x14ac:dyDescent="0.35">
      <c r="B39" s="270" t="s">
        <v>29</v>
      </c>
      <c r="C39" s="262" t="str">
        <f>IF(SUM(D39:H39)&lt;0.01,"NA",+C38/C38)</f>
        <v>NA</v>
      </c>
      <c r="D39" s="266" t="str">
        <f>IF(D6&lt;0.01,"NA",+D38/C38)</f>
        <v>NA</v>
      </c>
      <c r="E39" s="267" t="str">
        <f>IF(E6&lt;0.01,"NA",+E38/C38)</f>
        <v>NA</v>
      </c>
      <c r="F39" s="267" t="str">
        <f>IF(F6&lt;0.01,"NA",+F38/C38)</f>
        <v>NA</v>
      </c>
      <c r="G39" s="267" t="str">
        <f>IF(G6&lt;0.01,"NA",+G38/C38)</f>
        <v>NA</v>
      </c>
      <c r="H39" s="268" t="str">
        <f>IF(H6&lt;0.01,"NA",+H38/C38)</f>
        <v>NA</v>
      </c>
      <c r="I39" s="74"/>
      <c r="J39" s="277">
        <f>SUM(D39:H39)</f>
        <v>0</v>
      </c>
    </row>
    <row r="40" spans="2:11" x14ac:dyDescent="0.25">
      <c r="C40" s="73"/>
      <c r="E40" s="73"/>
      <c r="J40" s="73"/>
    </row>
    <row r="41" spans="2:11" x14ac:dyDescent="0.25">
      <c r="C41" s="3"/>
      <c r="D41" s="3"/>
      <c r="E41" s="3"/>
      <c r="F41" s="47"/>
      <c r="G41" s="47"/>
      <c r="H41" s="47"/>
      <c r="I41" s="47"/>
      <c r="J41" s="47"/>
    </row>
    <row r="42" spans="2:11" x14ac:dyDescent="0.25">
      <c r="B42" s="174"/>
      <c r="C42" s="174"/>
      <c r="D42" s="174"/>
      <c r="E42" s="174"/>
      <c r="F42" s="175"/>
      <c r="G42" s="175"/>
      <c r="H42" s="175"/>
      <c r="I42" s="175"/>
      <c r="J42" s="175"/>
      <c r="K42" s="174"/>
    </row>
    <row r="43" spans="2:11" x14ac:dyDescent="0.25">
      <c r="B43" s="174"/>
      <c r="C43" s="174"/>
      <c r="D43" s="174"/>
      <c r="E43" s="174"/>
      <c r="F43" s="175"/>
      <c r="G43" s="175"/>
      <c r="H43" s="175"/>
      <c r="I43" s="175"/>
      <c r="J43" s="174"/>
      <c r="K43" s="174"/>
    </row>
    <row r="44" spans="2:11" x14ac:dyDescent="0.25">
      <c r="B44" s="174"/>
      <c r="C44" s="174"/>
      <c r="D44" s="174"/>
      <c r="E44" s="174"/>
      <c r="F44" s="175"/>
      <c r="G44" s="175"/>
      <c r="H44" s="175"/>
      <c r="I44" s="175"/>
      <c r="J44" s="174"/>
      <c r="K44" s="174"/>
    </row>
    <row r="45" spans="2:11" x14ac:dyDescent="0.25">
      <c r="B45" s="174"/>
      <c r="C45" s="174"/>
      <c r="D45" s="174"/>
      <c r="E45" s="174"/>
      <c r="F45" s="174"/>
      <c r="G45" s="174"/>
      <c r="H45" s="174"/>
      <c r="I45" s="174"/>
      <c r="J45" s="174"/>
      <c r="K45" s="174"/>
    </row>
    <row r="46" spans="2:11" x14ac:dyDescent="0.25">
      <c r="B46" s="174"/>
      <c r="C46" s="174"/>
      <c r="D46" s="174"/>
      <c r="E46" s="174"/>
      <c r="F46" s="174"/>
      <c r="G46" s="174"/>
      <c r="H46" s="174" t="s">
        <v>4</v>
      </c>
      <c r="I46" s="174"/>
      <c r="J46" s="174"/>
      <c r="K46" s="174"/>
    </row>
    <row r="47" spans="2:11" x14ac:dyDescent="0.25">
      <c r="B47" s="174"/>
      <c r="C47" s="174"/>
      <c r="D47" s="174"/>
      <c r="E47" s="174"/>
      <c r="F47" s="174"/>
      <c r="G47" s="174"/>
      <c r="H47" s="174"/>
      <c r="I47" s="174"/>
      <c r="J47" s="174"/>
      <c r="K47" s="174"/>
    </row>
    <row r="48" spans="2:11" x14ac:dyDescent="0.25">
      <c r="B48" s="174"/>
      <c r="C48" s="174"/>
      <c r="D48" s="174"/>
      <c r="E48" s="174"/>
      <c r="F48" s="174"/>
      <c r="G48" s="174"/>
      <c r="H48" s="174"/>
      <c r="I48" s="174"/>
      <c r="J48" s="174"/>
      <c r="K48" s="174"/>
    </row>
    <row r="49" spans="2:11" x14ac:dyDescent="0.25">
      <c r="B49" s="174"/>
      <c r="C49" s="174"/>
      <c r="D49" s="174"/>
      <c r="E49" s="174"/>
      <c r="F49" s="174"/>
      <c r="G49" s="174"/>
      <c r="H49" s="174"/>
      <c r="I49" s="174"/>
      <c r="J49" s="174"/>
      <c r="K49" s="174"/>
    </row>
    <row r="50" spans="2:11" x14ac:dyDescent="0.25">
      <c r="B50" s="174"/>
      <c r="C50" s="174"/>
      <c r="D50" s="174"/>
      <c r="E50" s="174"/>
      <c r="F50" s="174"/>
      <c r="G50" s="174"/>
      <c r="H50" s="174"/>
      <c r="I50" s="174"/>
      <c r="J50" s="174"/>
      <c r="K50" s="174"/>
    </row>
    <row r="51" spans="2:11" x14ac:dyDescent="0.25">
      <c r="B51" s="174"/>
      <c r="C51" s="174"/>
      <c r="D51" s="174"/>
      <c r="E51" s="174"/>
      <c r="F51" s="174"/>
      <c r="G51" s="174"/>
      <c r="H51" s="174"/>
      <c r="I51" s="174"/>
      <c r="J51" s="174"/>
      <c r="K51" s="174"/>
    </row>
  </sheetData>
  <sheetProtection algorithmName="SHA-512" hashValue="t2Z3PwMoyk8FydQ6WthMfNyRMnsQ/65Wh9E/qxeicFxh4E53E7YgXbs/1nCVgayKv8uFY4cKp8LlR2qSf9sloQ==" saltValue="GgOlK/v99quXUQ7LgEvYUA==" spinCount="100000" sheet="1" objects="1" scenarios="1"/>
  <phoneticPr fontId="0" type="noConversion"/>
  <conditionalFormatting sqref="C38:H38">
    <cfRule type="expression" dxfId="6" priority="16" stopIfTrue="1">
      <formula>$C$38&lt;$C$35</formula>
    </cfRule>
  </conditionalFormatting>
  <conditionalFormatting sqref="D37:H37">
    <cfRule type="cellIs" dxfId="5" priority="6" operator="lessThan">
      <formula>0</formula>
    </cfRule>
  </conditionalFormatting>
  <conditionalFormatting sqref="J10:J34">
    <cfRule type="cellIs" dxfId="4" priority="2" operator="notEqual">
      <formula>$C$11-$C$11</formula>
    </cfRule>
  </conditionalFormatting>
  <conditionalFormatting sqref="J36">
    <cfRule type="cellIs" dxfId="3" priority="1" operator="notEqual">
      <formula>$C$11-$C$11</formula>
    </cfRule>
  </conditionalFormatting>
  <conditionalFormatting sqref="N29">
    <cfRule type="cellIs" dxfId="2" priority="19" stopIfTrue="1" operator="lessThan">
      <formula>0</formula>
    </cfRule>
  </conditionalFormatting>
  <pageMargins left="0.75" right="0.75" top="1" bottom="1" header="0.5" footer="0.5"/>
  <pageSetup scale="71"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249977111117893"/>
    <pageSetUpPr fitToPage="1"/>
  </sheetPr>
  <dimension ref="B1:AL79"/>
  <sheetViews>
    <sheetView showGridLines="0" topLeftCell="B36" zoomScale="63" zoomScaleNormal="63" workbookViewId="0">
      <selection activeCell="F56" sqref="F56:O56"/>
    </sheetView>
  </sheetViews>
  <sheetFormatPr defaultColWidth="9.1796875" defaultRowHeight="13" x14ac:dyDescent="0.3"/>
  <cols>
    <col min="1" max="1" width="34.1796875" style="7" customWidth="1"/>
    <col min="2" max="2" width="50.90625" style="7" customWidth="1"/>
    <col min="3" max="3" width="12.1796875" style="7" customWidth="1"/>
    <col min="4" max="15" width="14.81640625" style="10" bestFit="1" customWidth="1"/>
    <col min="16" max="16" width="14.81640625" style="32" bestFit="1" customWidth="1"/>
    <col min="17" max="17" width="20.81640625" style="10" customWidth="1"/>
    <col min="18" max="38" width="9.1796875" style="10"/>
    <col min="39" max="16384" width="9.1796875" style="7"/>
  </cols>
  <sheetData>
    <row r="1" spans="2:38" ht="39" customHeight="1" thickBot="1" x14ac:dyDescent="0.45">
      <c r="B1" s="196" t="s">
        <v>171</v>
      </c>
      <c r="C1" s="1"/>
      <c r="D1" s="8"/>
      <c r="E1" s="7"/>
      <c r="F1" s="155"/>
      <c r="G1" s="155"/>
      <c r="H1" s="155"/>
      <c r="I1" s="155"/>
      <c r="J1" s="155"/>
      <c r="K1" s="155"/>
      <c r="L1" s="155"/>
      <c r="M1" s="155"/>
      <c r="N1" s="155"/>
      <c r="O1" s="155"/>
      <c r="P1" s="9"/>
    </row>
    <row r="2" spans="2:38" s="49" customFormat="1" x14ac:dyDescent="0.3">
      <c r="B2" s="163" t="s">
        <v>47</v>
      </c>
      <c r="C2" s="247"/>
      <c r="D2" s="161">
        <f>IF('ÉTAPE 1 - Démarrage'!C3&lt;&gt;"",DATE(YEAR('ÉTAPE 1 - Démarrage'!C3),MONTH('ÉTAPE 1 - Démarrage'!C3)+1,),1)</f>
        <v>1</v>
      </c>
      <c r="E2" s="161">
        <f>IF('ÉTAPE 1 - Démarrage'!C3&lt;&gt;"",DATE(YEAR(D2),MONTH(D2)+2,),D2+1)</f>
        <v>2</v>
      </c>
      <c r="F2" s="161">
        <f>IF('ÉTAPE 1 - Démarrage'!C3&lt;&gt;"",DATE(YEAR(D2),MONTH(D2)+3,),D2+2)</f>
        <v>3</v>
      </c>
      <c r="G2" s="161">
        <f>IF('ÉTAPE 1 - Démarrage'!C3&lt;&gt;"",DATE(YEAR(D2),MONTH(D2)+4,),D2+3)</f>
        <v>4</v>
      </c>
      <c r="H2" s="161">
        <f>IF('ÉTAPE 1 - Démarrage'!C3&lt;&gt;"",DATE(YEAR(D2),MONTH(D2)+5,),D2+4)</f>
        <v>5</v>
      </c>
      <c r="I2" s="161">
        <f>IF('ÉTAPE 1 - Démarrage'!C3&lt;&gt;"",DATE(YEAR(D2),MONTH(D2)+6,),D2+5)</f>
        <v>6</v>
      </c>
      <c r="J2" s="161">
        <f>IF('ÉTAPE 1 - Démarrage'!C3&lt;&gt;"",DATE(YEAR(D2),MONTH(D2)+7,),D2+6)</f>
        <v>7</v>
      </c>
      <c r="K2" s="161">
        <f>IF('ÉTAPE 1 - Démarrage'!C3&lt;&gt;"",DATE(YEAR(D2),MONTH(D2)+8,),D2+7)</f>
        <v>8</v>
      </c>
      <c r="L2" s="161">
        <f>IF('ÉTAPE 1 - Démarrage'!C3&lt;&gt;"",DATE(YEAR(D2),MONTH(D2)+9,),D2+8)</f>
        <v>9</v>
      </c>
      <c r="M2" s="161">
        <f>IF('ÉTAPE 1 - Démarrage'!C3&lt;&gt;"",DATE(YEAR(D2),MONTH(D2)+10,),D2+9)</f>
        <v>10</v>
      </c>
      <c r="N2" s="161">
        <f>IF('ÉTAPE 1 - Démarrage'!C3&lt;&gt;"",DATE(YEAR(D2),MONTH(D2)+11,),D2+10)</f>
        <v>11</v>
      </c>
      <c r="O2" s="161">
        <f>IF('ÉTAPE 1 - Démarrage'!C3&lt;&gt;"",DATE(YEAR(D2),MONTH(D2)+12,),D2+11)</f>
        <v>12</v>
      </c>
      <c r="P2" s="162" t="s">
        <v>0</v>
      </c>
      <c r="Q2" s="48"/>
      <c r="R2" s="48"/>
      <c r="S2" s="48"/>
      <c r="T2" s="48"/>
      <c r="U2" s="48"/>
      <c r="V2" s="48"/>
      <c r="W2" s="48"/>
      <c r="X2" s="48"/>
      <c r="Y2" s="48"/>
      <c r="Z2" s="48"/>
      <c r="AA2" s="48"/>
      <c r="AB2" s="48"/>
      <c r="AC2" s="48"/>
      <c r="AD2" s="48"/>
      <c r="AE2" s="48"/>
      <c r="AF2" s="48"/>
      <c r="AG2" s="48"/>
      <c r="AH2" s="48"/>
      <c r="AI2" s="48"/>
      <c r="AJ2" s="48"/>
      <c r="AK2" s="48"/>
      <c r="AL2" s="48"/>
    </row>
    <row r="3" spans="2:38" s="5" customFormat="1" x14ac:dyDescent="0.3">
      <c r="B3" s="13" t="s">
        <v>52</v>
      </c>
      <c r="C3" s="14"/>
      <c r="D3" s="15" t="str">
        <f>IF('ÉTAPE 1 - Démarrage'!$C$3&lt;&gt;"",1+C3,"")</f>
        <v/>
      </c>
      <c r="E3" s="15" t="str">
        <f>IF('ÉTAPE 1 - Démarrage'!$C$3&lt;&gt;"",1+D3,"")</f>
        <v/>
      </c>
      <c r="F3" s="15" t="str">
        <f>IF('ÉTAPE 1 - Démarrage'!$C$3&lt;&gt;"",1+E3,"")</f>
        <v/>
      </c>
      <c r="G3" s="15" t="str">
        <f>IF('ÉTAPE 1 - Démarrage'!$C$3&lt;&gt;"",1+F3,"")</f>
        <v/>
      </c>
      <c r="H3" s="15" t="str">
        <f>IF('ÉTAPE 1 - Démarrage'!$C$3&lt;&gt;"",1+G3,"")</f>
        <v/>
      </c>
      <c r="I3" s="15" t="str">
        <f>IF('ÉTAPE 1 - Démarrage'!$C$3&lt;&gt;"",1+H3,"")</f>
        <v/>
      </c>
      <c r="J3" s="15" t="str">
        <f>IF('ÉTAPE 1 - Démarrage'!$C$3&lt;&gt;"",1+I3,"")</f>
        <v/>
      </c>
      <c r="K3" s="15" t="str">
        <f>IF('ÉTAPE 1 - Démarrage'!$C$3&lt;&gt;"",1+J3,"")</f>
        <v/>
      </c>
      <c r="L3" s="15" t="str">
        <f>IF('ÉTAPE 1 - Démarrage'!$C$3&lt;&gt;"",1+K3,"")</f>
        <v/>
      </c>
      <c r="M3" s="15" t="str">
        <f>IF('ÉTAPE 1 - Démarrage'!$C$3&lt;&gt;"",1+L3,"")</f>
        <v/>
      </c>
      <c r="N3" s="15" t="str">
        <f>IF('ÉTAPE 1 - Démarrage'!$C$3&lt;&gt;"",1+M3,"")</f>
        <v/>
      </c>
      <c r="O3" s="15" t="str">
        <f>IF('ÉTAPE 1 - Démarrage'!$C$3&lt;&gt;"",1+N3,"")</f>
        <v/>
      </c>
      <c r="P3" s="17"/>
      <c r="Q3" s="12"/>
      <c r="R3" s="12"/>
      <c r="S3" s="12"/>
      <c r="T3" s="12"/>
      <c r="U3" s="12"/>
      <c r="V3" s="12"/>
      <c r="W3" s="12"/>
      <c r="X3" s="12"/>
      <c r="Y3" s="12"/>
      <c r="Z3" s="12"/>
      <c r="AA3" s="12"/>
      <c r="AB3" s="12"/>
      <c r="AC3" s="12"/>
      <c r="AD3" s="12"/>
      <c r="AE3" s="12"/>
      <c r="AF3" s="12"/>
      <c r="AG3" s="12"/>
      <c r="AH3" s="12"/>
      <c r="AI3" s="12"/>
      <c r="AJ3" s="12"/>
      <c r="AK3" s="12"/>
      <c r="AL3" s="12"/>
    </row>
    <row r="4" spans="2:38" x14ac:dyDescent="0.3">
      <c r="B4" s="128" t="s">
        <v>48</v>
      </c>
      <c r="C4" s="18"/>
      <c r="D4" s="149">
        <v>0</v>
      </c>
      <c r="E4" s="149"/>
      <c r="F4" s="149"/>
      <c r="G4" s="149"/>
      <c r="H4" s="149"/>
      <c r="I4" s="149"/>
      <c r="J4" s="149"/>
      <c r="K4" s="149"/>
      <c r="L4" s="149"/>
      <c r="M4" s="149"/>
      <c r="N4" s="149"/>
      <c r="O4" s="149"/>
      <c r="P4" s="19">
        <f>SUM(D4:O4)</f>
        <v>0</v>
      </c>
    </row>
    <row r="5" spans="2:38" x14ac:dyDescent="0.3">
      <c r="B5" s="128" t="s">
        <v>49</v>
      </c>
      <c r="C5" s="18"/>
      <c r="D5" s="149"/>
      <c r="E5" s="149"/>
      <c r="F5" s="149"/>
      <c r="G5" s="149"/>
      <c r="H5" s="149"/>
      <c r="I5" s="149"/>
      <c r="J5" s="149"/>
      <c r="K5" s="149"/>
      <c r="L5" s="149"/>
      <c r="M5" s="149"/>
      <c r="N5" s="149"/>
      <c r="O5" s="149"/>
      <c r="P5" s="19">
        <f>SUM(D5:O5)</f>
        <v>0</v>
      </c>
    </row>
    <row r="6" spans="2:38" x14ac:dyDescent="0.3">
      <c r="B6" s="128" t="s">
        <v>50</v>
      </c>
      <c r="C6" s="18"/>
      <c r="D6" s="149"/>
      <c r="E6" s="149"/>
      <c r="F6" s="149"/>
      <c r="G6" s="149"/>
      <c r="H6" s="149"/>
      <c r="I6" s="149"/>
      <c r="J6" s="149"/>
      <c r="K6" s="149"/>
      <c r="L6" s="149"/>
      <c r="M6" s="149"/>
      <c r="N6" s="149"/>
      <c r="O6" s="149"/>
      <c r="P6" s="19">
        <f>SUM(D6:O6)</f>
        <v>0</v>
      </c>
    </row>
    <row r="7" spans="2:38" x14ac:dyDescent="0.3">
      <c r="B7" s="128" t="s">
        <v>51</v>
      </c>
      <c r="C7" s="18"/>
      <c r="D7" s="149"/>
      <c r="E7" s="149"/>
      <c r="F7" s="149"/>
      <c r="G7" s="149"/>
      <c r="H7" s="149"/>
      <c r="I7" s="149"/>
      <c r="J7" s="149"/>
      <c r="K7" s="149"/>
      <c r="L7" s="149"/>
      <c r="M7" s="149"/>
      <c r="N7" s="149"/>
      <c r="O7" s="149"/>
      <c r="P7" s="19">
        <f>SUM(D7:O7)</f>
        <v>0</v>
      </c>
    </row>
    <row r="8" spans="2:38" x14ac:dyDescent="0.3">
      <c r="B8" s="13" t="s">
        <v>53</v>
      </c>
      <c r="C8" s="132" t="s">
        <v>56</v>
      </c>
      <c r="D8" s="15"/>
      <c r="E8" s="16"/>
      <c r="F8" s="16"/>
      <c r="G8" s="16"/>
      <c r="H8" s="16"/>
      <c r="I8" s="16"/>
      <c r="J8" s="16"/>
      <c r="K8" s="16"/>
      <c r="L8" s="16"/>
      <c r="M8" s="16"/>
      <c r="N8" s="16"/>
      <c r="O8" s="16"/>
      <c r="P8" s="17"/>
      <c r="Q8" s="133" t="s">
        <v>87</v>
      </c>
    </row>
    <row r="9" spans="2:38" x14ac:dyDescent="0.3">
      <c r="B9" s="20" t="str">
        <f>+B4</f>
        <v>Ventes catégorie 1</v>
      </c>
      <c r="C9" s="150"/>
      <c r="D9" s="151">
        <f t="shared" ref="D9:O9" si="0">+$C$9*D4</f>
        <v>0</v>
      </c>
      <c r="E9" s="151">
        <f t="shared" si="0"/>
        <v>0</v>
      </c>
      <c r="F9" s="151">
        <f t="shared" si="0"/>
        <v>0</v>
      </c>
      <c r="G9" s="151">
        <f t="shared" si="0"/>
        <v>0</v>
      </c>
      <c r="H9" s="151">
        <f t="shared" si="0"/>
        <v>0</v>
      </c>
      <c r="I9" s="151">
        <f t="shared" si="0"/>
        <v>0</v>
      </c>
      <c r="J9" s="151">
        <f t="shared" si="0"/>
        <v>0</v>
      </c>
      <c r="K9" s="151">
        <f t="shared" si="0"/>
        <v>0</v>
      </c>
      <c r="L9" s="151">
        <f t="shared" si="0"/>
        <v>0</v>
      </c>
      <c r="M9" s="151">
        <f t="shared" si="0"/>
        <v>0</v>
      </c>
      <c r="N9" s="151">
        <f t="shared" si="0"/>
        <v>0</v>
      </c>
      <c r="O9" s="151">
        <f t="shared" si="0"/>
        <v>0</v>
      </c>
      <c r="P9" s="21">
        <f>SUM(D9:O9)</f>
        <v>0</v>
      </c>
      <c r="Q9" s="134" t="str">
        <f>IFERROR(+P9/$P$13,"")</f>
        <v/>
      </c>
    </row>
    <row r="10" spans="2:38" s="5" customFormat="1" x14ac:dyDescent="0.3">
      <c r="B10" s="20" t="str">
        <f>+B5</f>
        <v>Ventes catégorie 2</v>
      </c>
      <c r="C10" s="150">
        <v>0</v>
      </c>
      <c r="D10" s="151">
        <f t="shared" ref="D10:O10" si="1">+$C$10*D5</f>
        <v>0</v>
      </c>
      <c r="E10" s="151">
        <f t="shared" si="1"/>
        <v>0</v>
      </c>
      <c r="F10" s="151">
        <f t="shared" si="1"/>
        <v>0</v>
      </c>
      <c r="G10" s="151">
        <f t="shared" si="1"/>
        <v>0</v>
      </c>
      <c r="H10" s="151">
        <f t="shared" si="1"/>
        <v>0</v>
      </c>
      <c r="I10" s="151">
        <f t="shared" si="1"/>
        <v>0</v>
      </c>
      <c r="J10" s="151">
        <f t="shared" si="1"/>
        <v>0</v>
      </c>
      <c r="K10" s="151">
        <f t="shared" si="1"/>
        <v>0</v>
      </c>
      <c r="L10" s="151">
        <f t="shared" si="1"/>
        <v>0</v>
      </c>
      <c r="M10" s="151">
        <f t="shared" si="1"/>
        <v>0</v>
      </c>
      <c r="N10" s="151">
        <f t="shared" si="1"/>
        <v>0</v>
      </c>
      <c r="O10" s="151">
        <f t="shared" si="1"/>
        <v>0</v>
      </c>
      <c r="P10" s="21">
        <f>SUM(D10:O10)</f>
        <v>0</v>
      </c>
      <c r="Q10" s="134" t="str">
        <f>IFERROR(+P10/$P$13,"")</f>
        <v/>
      </c>
      <c r="R10" s="12"/>
      <c r="S10" s="12"/>
      <c r="T10" s="12"/>
      <c r="U10" s="12"/>
      <c r="V10" s="12"/>
      <c r="W10" s="12"/>
      <c r="X10" s="12"/>
      <c r="Y10" s="12"/>
      <c r="Z10" s="12"/>
      <c r="AA10" s="12"/>
      <c r="AB10" s="12"/>
      <c r="AC10" s="12"/>
      <c r="AD10" s="12"/>
      <c r="AE10" s="12"/>
      <c r="AF10" s="12"/>
      <c r="AG10" s="12"/>
      <c r="AH10" s="12"/>
      <c r="AI10" s="12"/>
      <c r="AJ10" s="12"/>
      <c r="AK10" s="12"/>
      <c r="AL10" s="12"/>
    </row>
    <row r="11" spans="2:38" x14ac:dyDescent="0.3">
      <c r="B11" s="20" t="str">
        <f>+B6</f>
        <v>Ventes catégorie 3</v>
      </c>
      <c r="C11" s="150">
        <v>0</v>
      </c>
      <c r="D11" s="151">
        <f t="shared" ref="D11:O11" si="2">+$C$11*D6</f>
        <v>0</v>
      </c>
      <c r="E11" s="151">
        <f t="shared" si="2"/>
        <v>0</v>
      </c>
      <c r="F11" s="151">
        <f t="shared" si="2"/>
        <v>0</v>
      </c>
      <c r="G11" s="151">
        <f t="shared" si="2"/>
        <v>0</v>
      </c>
      <c r="H11" s="151">
        <f t="shared" si="2"/>
        <v>0</v>
      </c>
      <c r="I11" s="151">
        <f t="shared" si="2"/>
        <v>0</v>
      </c>
      <c r="J11" s="151">
        <f t="shared" si="2"/>
        <v>0</v>
      </c>
      <c r="K11" s="151">
        <f t="shared" si="2"/>
        <v>0</v>
      </c>
      <c r="L11" s="151">
        <f t="shared" si="2"/>
        <v>0</v>
      </c>
      <c r="M11" s="151">
        <f t="shared" si="2"/>
        <v>0</v>
      </c>
      <c r="N11" s="151">
        <f t="shared" si="2"/>
        <v>0</v>
      </c>
      <c r="O11" s="151">
        <f t="shared" si="2"/>
        <v>0</v>
      </c>
      <c r="P11" s="21">
        <f>SUM(D11:O11)</f>
        <v>0</v>
      </c>
      <c r="Q11" s="134" t="str">
        <f>IFERROR(+P11/$P$13,"")</f>
        <v/>
      </c>
    </row>
    <row r="12" spans="2:38" x14ac:dyDescent="0.3">
      <c r="B12" s="20" t="str">
        <f>B7</f>
        <v>Ventes catégorie 4</v>
      </c>
      <c r="C12" s="150">
        <v>0</v>
      </c>
      <c r="D12" s="151">
        <f>+$C$12*D7</f>
        <v>0</v>
      </c>
      <c r="E12" s="151">
        <f t="shared" ref="E12:O12" si="3">$C$12*E7</f>
        <v>0</v>
      </c>
      <c r="F12" s="151">
        <f t="shared" si="3"/>
        <v>0</v>
      </c>
      <c r="G12" s="151">
        <f t="shared" si="3"/>
        <v>0</v>
      </c>
      <c r="H12" s="151">
        <f t="shared" si="3"/>
        <v>0</v>
      </c>
      <c r="I12" s="151">
        <f t="shared" si="3"/>
        <v>0</v>
      </c>
      <c r="J12" s="151">
        <f t="shared" si="3"/>
        <v>0</v>
      </c>
      <c r="K12" s="151">
        <f t="shared" si="3"/>
        <v>0</v>
      </c>
      <c r="L12" s="151">
        <f t="shared" si="3"/>
        <v>0</v>
      </c>
      <c r="M12" s="151">
        <f t="shared" si="3"/>
        <v>0</v>
      </c>
      <c r="N12" s="151">
        <f t="shared" si="3"/>
        <v>0</v>
      </c>
      <c r="O12" s="151">
        <f t="shared" si="3"/>
        <v>0</v>
      </c>
      <c r="P12" s="21">
        <f>SUM(D12:O12)</f>
        <v>0</v>
      </c>
      <c r="Q12" s="134" t="str">
        <f>IFERROR(+P12/$P$13,"")</f>
        <v/>
      </c>
    </row>
    <row r="13" spans="2:38" x14ac:dyDescent="0.3">
      <c r="B13" s="76" t="s">
        <v>54</v>
      </c>
      <c r="C13" s="77"/>
      <c r="D13" s="135">
        <f t="shared" ref="D13:P13" si="4">SUM(D9:D12)</f>
        <v>0</v>
      </c>
      <c r="E13" s="135">
        <f t="shared" si="4"/>
        <v>0</v>
      </c>
      <c r="F13" s="135">
        <f t="shared" si="4"/>
        <v>0</v>
      </c>
      <c r="G13" s="135">
        <f t="shared" si="4"/>
        <v>0</v>
      </c>
      <c r="H13" s="135">
        <f t="shared" si="4"/>
        <v>0</v>
      </c>
      <c r="I13" s="135">
        <f t="shared" si="4"/>
        <v>0</v>
      </c>
      <c r="J13" s="135">
        <f t="shared" si="4"/>
        <v>0</v>
      </c>
      <c r="K13" s="135">
        <f t="shared" si="4"/>
        <v>0</v>
      </c>
      <c r="L13" s="135">
        <f t="shared" si="4"/>
        <v>0</v>
      </c>
      <c r="M13" s="135">
        <f t="shared" si="4"/>
        <v>0</v>
      </c>
      <c r="N13" s="135">
        <f t="shared" si="4"/>
        <v>0</v>
      </c>
      <c r="O13" s="135">
        <f t="shared" si="4"/>
        <v>0</v>
      </c>
      <c r="P13" s="75">
        <f t="shared" si="4"/>
        <v>0</v>
      </c>
      <c r="Q13" s="22"/>
    </row>
    <row r="14" spans="2:38" x14ac:dyDescent="0.3">
      <c r="B14" s="20" t="str">
        <f>'ÉTAPE 1 - Démarrage'!D5</f>
        <v>Contribution du propriétaire</v>
      </c>
      <c r="C14" s="24"/>
      <c r="D14" s="159">
        <f>'ÉTAPE 1 - Démarrage'!D38</f>
        <v>0</v>
      </c>
      <c r="E14" s="149"/>
      <c r="F14" s="149"/>
      <c r="G14" s="149"/>
      <c r="H14" s="149"/>
      <c r="I14" s="149"/>
      <c r="J14" s="149"/>
      <c r="K14" s="149"/>
      <c r="L14" s="149"/>
      <c r="M14" s="149"/>
      <c r="N14" s="149"/>
      <c r="O14" s="149"/>
      <c r="P14" s="21">
        <f t="shared" ref="P14:P21" si="5">SUM(D14:O14)</f>
        <v>0</v>
      </c>
      <c r="Q14" s="22"/>
    </row>
    <row r="15" spans="2:38" x14ac:dyDescent="0.3">
      <c r="B15" s="20" t="str">
        <f>'ÉTAPE 1 - Démarrage'!E5</f>
        <v>Prêt de Futurpreneur</v>
      </c>
      <c r="C15" s="24"/>
      <c r="D15" s="159">
        <f>'ÉTAPE 1 - Démarrage'!E38</f>
        <v>0</v>
      </c>
      <c r="E15" s="149"/>
      <c r="F15" s="149"/>
      <c r="G15" s="149"/>
      <c r="H15" s="149"/>
      <c r="I15" s="149"/>
      <c r="J15" s="149"/>
      <c r="K15" s="149"/>
      <c r="L15" s="149"/>
      <c r="M15" s="149"/>
      <c r="N15" s="149"/>
      <c r="O15" s="149"/>
      <c r="P15" s="21">
        <f t="shared" si="5"/>
        <v>0</v>
      </c>
      <c r="Q15" s="22"/>
    </row>
    <row r="16" spans="2:38" x14ac:dyDescent="0.3">
      <c r="B16" s="136" t="str">
        <f>'ÉTAPE 1 - Démarrage'!F5</f>
        <v>Financement de la BDC</v>
      </c>
      <c r="C16" s="24"/>
      <c r="D16" s="160">
        <f>'ÉTAPE 1 - Démarrage'!F6</f>
        <v>0</v>
      </c>
      <c r="E16" s="149"/>
      <c r="F16" s="149"/>
      <c r="G16" s="149"/>
      <c r="H16" s="149"/>
      <c r="I16" s="149"/>
      <c r="J16" s="149"/>
      <c r="K16" s="149"/>
      <c r="L16" s="149"/>
      <c r="M16" s="149"/>
      <c r="N16" s="149"/>
      <c r="O16" s="149"/>
      <c r="P16" s="21">
        <f t="shared" si="5"/>
        <v>0</v>
      </c>
      <c r="Q16" s="22"/>
    </row>
    <row r="17" spans="2:38" x14ac:dyDescent="0.3">
      <c r="B17" s="136" t="str">
        <f>'ÉTAPE 1 - Démarrage'!G5</f>
        <v>Autre financement 1</v>
      </c>
      <c r="C17" s="24"/>
      <c r="D17" s="160">
        <f>'ÉTAPE 1 - Démarrage'!G6</f>
        <v>0</v>
      </c>
      <c r="E17" s="149"/>
      <c r="F17" s="149"/>
      <c r="G17" s="149"/>
      <c r="H17" s="149"/>
      <c r="I17" s="149"/>
      <c r="J17" s="149"/>
      <c r="K17" s="149"/>
      <c r="L17" s="149"/>
      <c r="M17" s="149"/>
      <c r="N17" s="149"/>
      <c r="O17" s="149"/>
      <c r="P17" s="21">
        <f t="shared" si="5"/>
        <v>0</v>
      </c>
      <c r="Q17" s="22"/>
    </row>
    <row r="18" spans="2:38" x14ac:dyDescent="0.3">
      <c r="B18" s="136" t="str">
        <f>'ÉTAPE 1 - Démarrage'!H5</f>
        <v>Autre financement 2</v>
      </c>
      <c r="C18" s="24"/>
      <c r="D18" s="160">
        <f>'ÉTAPE 1 - Démarrage'!H6</f>
        <v>0</v>
      </c>
      <c r="E18" s="149"/>
      <c r="F18" s="149"/>
      <c r="G18" s="149"/>
      <c r="H18" s="149"/>
      <c r="I18" s="149"/>
      <c r="J18" s="149"/>
      <c r="K18" s="149"/>
      <c r="L18" s="149"/>
      <c r="M18" s="149"/>
      <c r="N18" s="149"/>
      <c r="O18" s="149"/>
      <c r="P18" s="21">
        <f t="shared" si="5"/>
        <v>0</v>
      </c>
      <c r="Q18" s="22"/>
    </row>
    <row r="19" spans="2:38" ht="25.5" x14ac:dyDescent="0.3">
      <c r="B19" s="136" t="s">
        <v>55</v>
      </c>
      <c r="C19" s="24"/>
      <c r="D19" s="149"/>
      <c r="E19" s="149"/>
      <c r="F19" s="149"/>
      <c r="G19" s="149"/>
      <c r="H19" s="149"/>
      <c r="I19" s="149"/>
      <c r="J19" s="149"/>
      <c r="K19" s="149"/>
      <c r="L19" s="149"/>
      <c r="M19" s="149"/>
      <c r="N19" s="149"/>
      <c r="O19" s="149"/>
      <c r="P19" s="21">
        <f t="shared" si="5"/>
        <v>0</v>
      </c>
      <c r="Q19" s="22"/>
    </row>
    <row r="20" spans="2:38" s="5" customFormat="1" ht="12.75" customHeight="1" x14ac:dyDescent="0.3">
      <c r="B20" s="76" t="s">
        <v>68</v>
      </c>
      <c r="C20" s="77"/>
      <c r="D20" s="78">
        <f t="shared" ref="D20:O20" si="6">SUM(D14:D19)</f>
        <v>0</v>
      </c>
      <c r="E20" s="78">
        <f t="shared" si="6"/>
        <v>0</v>
      </c>
      <c r="F20" s="78">
        <f t="shared" si="6"/>
        <v>0</v>
      </c>
      <c r="G20" s="78">
        <f t="shared" si="6"/>
        <v>0</v>
      </c>
      <c r="H20" s="78">
        <f t="shared" si="6"/>
        <v>0</v>
      </c>
      <c r="I20" s="78">
        <f t="shared" si="6"/>
        <v>0</v>
      </c>
      <c r="J20" s="78">
        <f t="shared" si="6"/>
        <v>0</v>
      </c>
      <c r="K20" s="78">
        <f t="shared" si="6"/>
        <v>0</v>
      </c>
      <c r="L20" s="78">
        <f t="shared" si="6"/>
        <v>0</v>
      </c>
      <c r="M20" s="78">
        <f t="shared" si="6"/>
        <v>0</v>
      </c>
      <c r="N20" s="78">
        <f t="shared" si="6"/>
        <v>0</v>
      </c>
      <c r="O20" s="78">
        <f t="shared" si="6"/>
        <v>0</v>
      </c>
      <c r="P20" s="75">
        <f t="shared" si="5"/>
        <v>0</v>
      </c>
      <c r="R20" s="12"/>
      <c r="S20" s="12"/>
      <c r="T20" s="12"/>
      <c r="U20" s="12"/>
      <c r="V20" s="12"/>
      <c r="W20" s="12"/>
      <c r="X20" s="12"/>
      <c r="Y20" s="12"/>
      <c r="Z20" s="12"/>
      <c r="AA20" s="12"/>
      <c r="AB20" s="12"/>
      <c r="AC20" s="12"/>
      <c r="AD20" s="12"/>
      <c r="AE20" s="12"/>
      <c r="AF20" s="12"/>
      <c r="AG20" s="12"/>
      <c r="AH20" s="12"/>
      <c r="AI20" s="12"/>
      <c r="AJ20" s="12"/>
      <c r="AK20" s="12"/>
      <c r="AL20" s="12"/>
    </row>
    <row r="21" spans="2:38" s="5" customFormat="1" ht="12.75" customHeight="1" x14ac:dyDescent="0.3">
      <c r="B21" s="137" t="s">
        <v>78</v>
      </c>
      <c r="C21" s="138"/>
      <c r="D21" s="139">
        <f t="shared" ref="D21:O21" si="7">+D13+D20</f>
        <v>0</v>
      </c>
      <c r="E21" s="139">
        <f t="shared" si="7"/>
        <v>0</v>
      </c>
      <c r="F21" s="139">
        <f t="shared" si="7"/>
        <v>0</v>
      </c>
      <c r="G21" s="139">
        <f t="shared" si="7"/>
        <v>0</v>
      </c>
      <c r="H21" s="139">
        <f t="shared" si="7"/>
        <v>0</v>
      </c>
      <c r="I21" s="139">
        <f t="shared" si="7"/>
        <v>0</v>
      </c>
      <c r="J21" s="139">
        <f t="shared" si="7"/>
        <v>0</v>
      </c>
      <c r="K21" s="139">
        <f t="shared" si="7"/>
        <v>0</v>
      </c>
      <c r="L21" s="139">
        <f t="shared" si="7"/>
        <v>0</v>
      </c>
      <c r="M21" s="139">
        <f t="shared" si="7"/>
        <v>0</v>
      </c>
      <c r="N21" s="139">
        <f t="shared" si="7"/>
        <v>0</v>
      </c>
      <c r="O21" s="139">
        <f t="shared" si="7"/>
        <v>0</v>
      </c>
      <c r="P21" s="75">
        <f t="shared" si="5"/>
        <v>0</v>
      </c>
      <c r="Q21" s="12"/>
      <c r="R21" s="12"/>
      <c r="S21" s="12"/>
      <c r="T21" s="12"/>
      <c r="U21" s="12"/>
      <c r="V21" s="12"/>
      <c r="W21" s="12"/>
      <c r="X21" s="12"/>
      <c r="Y21" s="12"/>
      <c r="Z21" s="12"/>
      <c r="AA21" s="12"/>
      <c r="AB21" s="12"/>
      <c r="AC21" s="12"/>
      <c r="AD21" s="12"/>
      <c r="AE21" s="12"/>
      <c r="AF21" s="12"/>
      <c r="AG21" s="12"/>
      <c r="AH21" s="12"/>
      <c r="AI21" s="12"/>
      <c r="AJ21" s="12"/>
      <c r="AK21" s="12"/>
      <c r="AL21" s="12"/>
    </row>
    <row r="22" spans="2:38" x14ac:dyDescent="0.3">
      <c r="B22" s="13" t="s">
        <v>69</v>
      </c>
      <c r="C22" s="140" t="s">
        <v>57</v>
      </c>
      <c r="D22" s="15"/>
      <c r="E22" s="16"/>
      <c r="F22" s="16"/>
      <c r="G22" s="16"/>
      <c r="H22" s="16"/>
      <c r="I22" s="16"/>
      <c r="J22" s="16"/>
      <c r="K22" s="16"/>
      <c r="L22" s="16"/>
      <c r="M22" s="16"/>
      <c r="N22" s="16"/>
      <c r="O22" s="16"/>
      <c r="P22" s="17"/>
      <c r="Q22" s="252"/>
    </row>
    <row r="23" spans="2:38" x14ac:dyDescent="0.3">
      <c r="B23" s="25" t="s">
        <v>70</v>
      </c>
      <c r="D23" s="27"/>
      <c r="E23" s="28"/>
      <c r="F23" s="28"/>
      <c r="G23" s="28"/>
      <c r="H23" s="28"/>
      <c r="I23" s="28"/>
      <c r="J23" s="28"/>
      <c r="K23" s="28"/>
      <c r="L23" s="28"/>
      <c r="M23" s="28"/>
      <c r="N23" s="28"/>
      <c r="O23" s="28"/>
      <c r="P23" s="21"/>
    </row>
    <row r="24" spans="2:38" x14ac:dyDescent="0.3">
      <c r="B24" s="20" t="str">
        <f>+B4</f>
        <v>Ventes catégorie 1</v>
      </c>
      <c r="C24" s="276">
        <v>0</v>
      </c>
      <c r="D24" s="151">
        <f t="shared" ref="D24:O24" si="8">D9*($C24)</f>
        <v>0</v>
      </c>
      <c r="E24" s="151">
        <f t="shared" si="8"/>
        <v>0</v>
      </c>
      <c r="F24" s="151">
        <f t="shared" si="8"/>
        <v>0</v>
      </c>
      <c r="G24" s="151">
        <f t="shared" si="8"/>
        <v>0</v>
      </c>
      <c r="H24" s="151">
        <f t="shared" si="8"/>
        <v>0</v>
      </c>
      <c r="I24" s="151">
        <f t="shared" si="8"/>
        <v>0</v>
      </c>
      <c r="J24" s="151">
        <f t="shared" si="8"/>
        <v>0</v>
      </c>
      <c r="K24" s="151">
        <f t="shared" si="8"/>
        <v>0</v>
      </c>
      <c r="L24" s="151">
        <f t="shared" si="8"/>
        <v>0</v>
      </c>
      <c r="M24" s="151">
        <f t="shared" si="8"/>
        <v>0</v>
      </c>
      <c r="N24" s="151">
        <f t="shared" si="8"/>
        <v>0</v>
      </c>
      <c r="O24" s="151">
        <f t="shared" si="8"/>
        <v>0</v>
      </c>
      <c r="P24" s="21">
        <f>SUM(D24:O24)</f>
        <v>0</v>
      </c>
    </row>
    <row r="25" spans="2:38" s="5" customFormat="1" x14ac:dyDescent="0.3">
      <c r="B25" s="20" t="str">
        <f>+B5</f>
        <v>Ventes catégorie 2</v>
      </c>
      <c r="C25" s="276">
        <v>0</v>
      </c>
      <c r="D25" s="151">
        <f t="shared" ref="D25:O25" si="9">D10*($C25)</f>
        <v>0</v>
      </c>
      <c r="E25" s="151">
        <f t="shared" si="9"/>
        <v>0</v>
      </c>
      <c r="F25" s="151">
        <f t="shared" si="9"/>
        <v>0</v>
      </c>
      <c r="G25" s="151">
        <f t="shared" si="9"/>
        <v>0</v>
      </c>
      <c r="H25" s="151">
        <f t="shared" si="9"/>
        <v>0</v>
      </c>
      <c r="I25" s="151">
        <f t="shared" si="9"/>
        <v>0</v>
      </c>
      <c r="J25" s="151">
        <f t="shared" si="9"/>
        <v>0</v>
      </c>
      <c r="K25" s="151">
        <f t="shared" si="9"/>
        <v>0</v>
      </c>
      <c r="L25" s="151">
        <f t="shared" si="9"/>
        <v>0</v>
      </c>
      <c r="M25" s="151">
        <f t="shared" si="9"/>
        <v>0</v>
      </c>
      <c r="N25" s="151">
        <f t="shared" si="9"/>
        <v>0</v>
      </c>
      <c r="O25" s="151">
        <f t="shared" si="9"/>
        <v>0</v>
      </c>
      <c r="P25" s="21">
        <f>SUM(D25:O25)</f>
        <v>0</v>
      </c>
      <c r="Q25" s="12"/>
      <c r="R25" s="12"/>
      <c r="S25" s="12"/>
      <c r="T25" s="12"/>
      <c r="U25" s="12"/>
      <c r="V25" s="12"/>
      <c r="W25" s="12"/>
      <c r="X25" s="12"/>
      <c r="Y25" s="12"/>
      <c r="Z25" s="12"/>
      <c r="AA25" s="12"/>
      <c r="AB25" s="12"/>
      <c r="AC25" s="12"/>
      <c r="AD25" s="12"/>
      <c r="AE25" s="12"/>
      <c r="AF25" s="12"/>
      <c r="AG25" s="12"/>
      <c r="AH25" s="12"/>
      <c r="AI25" s="12"/>
      <c r="AJ25" s="12"/>
      <c r="AK25" s="12"/>
      <c r="AL25" s="12"/>
    </row>
    <row r="26" spans="2:38" s="5" customFormat="1" x14ac:dyDescent="0.3">
      <c r="B26" s="20" t="str">
        <f>+B6</f>
        <v>Ventes catégorie 3</v>
      </c>
      <c r="C26" s="276">
        <v>0</v>
      </c>
      <c r="D26" s="151">
        <f t="shared" ref="D26:O26" si="10">D11*($C26)</f>
        <v>0</v>
      </c>
      <c r="E26" s="151">
        <f t="shared" si="10"/>
        <v>0</v>
      </c>
      <c r="F26" s="151">
        <f t="shared" si="10"/>
        <v>0</v>
      </c>
      <c r="G26" s="151">
        <f t="shared" si="10"/>
        <v>0</v>
      </c>
      <c r="H26" s="151">
        <f t="shared" si="10"/>
        <v>0</v>
      </c>
      <c r="I26" s="151">
        <f t="shared" si="10"/>
        <v>0</v>
      </c>
      <c r="J26" s="151">
        <f t="shared" si="10"/>
        <v>0</v>
      </c>
      <c r="K26" s="151">
        <f t="shared" si="10"/>
        <v>0</v>
      </c>
      <c r="L26" s="151">
        <f t="shared" si="10"/>
        <v>0</v>
      </c>
      <c r="M26" s="151">
        <f t="shared" si="10"/>
        <v>0</v>
      </c>
      <c r="N26" s="151">
        <f t="shared" si="10"/>
        <v>0</v>
      </c>
      <c r="O26" s="151">
        <f t="shared" si="10"/>
        <v>0</v>
      </c>
      <c r="P26" s="21">
        <f>SUM(D26:O26)</f>
        <v>0</v>
      </c>
      <c r="Q26" s="12"/>
      <c r="R26" s="12"/>
      <c r="S26" s="12"/>
      <c r="T26" s="12"/>
      <c r="U26" s="12"/>
      <c r="V26" s="12"/>
      <c r="W26" s="12"/>
      <c r="X26" s="12"/>
      <c r="Y26" s="12"/>
      <c r="Z26" s="12"/>
      <c r="AA26" s="12"/>
      <c r="AB26" s="12"/>
      <c r="AC26" s="12"/>
      <c r="AD26" s="12"/>
      <c r="AE26" s="12"/>
      <c r="AF26" s="12"/>
      <c r="AG26" s="12"/>
      <c r="AH26" s="12"/>
      <c r="AI26" s="12"/>
      <c r="AJ26" s="12"/>
      <c r="AK26" s="12"/>
      <c r="AL26" s="12"/>
    </row>
    <row r="27" spans="2:38" x14ac:dyDescent="0.3">
      <c r="B27" s="20" t="str">
        <f>B7</f>
        <v>Ventes catégorie 4</v>
      </c>
      <c r="C27" s="276">
        <v>0</v>
      </c>
      <c r="D27" s="151">
        <f t="shared" ref="D27:O27" si="11">D12*($C27)</f>
        <v>0</v>
      </c>
      <c r="E27" s="151">
        <f t="shared" si="11"/>
        <v>0</v>
      </c>
      <c r="F27" s="151">
        <f t="shared" si="11"/>
        <v>0</v>
      </c>
      <c r="G27" s="151">
        <f t="shared" si="11"/>
        <v>0</v>
      </c>
      <c r="H27" s="151">
        <f t="shared" si="11"/>
        <v>0</v>
      </c>
      <c r="I27" s="151">
        <f t="shared" si="11"/>
        <v>0</v>
      </c>
      <c r="J27" s="151">
        <f t="shared" si="11"/>
        <v>0</v>
      </c>
      <c r="K27" s="151">
        <f t="shared" si="11"/>
        <v>0</v>
      </c>
      <c r="L27" s="151">
        <f t="shared" si="11"/>
        <v>0</v>
      </c>
      <c r="M27" s="151">
        <f t="shared" si="11"/>
        <v>0</v>
      </c>
      <c r="N27" s="151">
        <f t="shared" si="11"/>
        <v>0</v>
      </c>
      <c r="O27" s="151">
        <f t="shared" si="11"/>
        <v>0</v>
      </c>
      <c r="P27" s="21">
        <f>SUM(D27:O27)</f>
        <v>0</v>
      </c>
    </row>
    <row r="28" spans="2:38" x14ac:dyDescent="0.3">
      <c r="B28" s="76" t="s">
        <v>71</v>
      </c>
      <c r="C28" s="138"/>
      <c r="D28" s="141">
        <f t="shared" ref="D28:O28" si="12">SUM(D24:D27)</f>
        <v>0</v>
      </c>
      <c r="E28" s="141">
        <f t="shared" si="12"/>
        <v>0</v>
      </c>
      <c r="F28" s="141">
        <f t="shared" si="12"/>
        <v>0</v>
      </c>
      <c r="G28" s="141">
        <f t="shared" si="12"/>
        <v>0</v>
      </c>
      <c r="H28" s="141">
        <f t="shared" si="12"/>
        <v>0</v>
      </c>
      <c r="I28" s="141">
        <f t="shared" si="12"/>
        <v>0</v>
      </c>
      <c r="J28" s="141">
        <f t="shared" si="12"/>
        <v>0</v>
      </c>
      <c r="K28" s="141">
        <f t="shared" si="12"/>
        <v>0</v>
      </c>
      <c r="L28" s="141">
        <f t="shared" si="12"/>
        <v>0</v>
      </c>
      <c r="M28" s="141">
        <f t="shared" si="12"/>
        <v>0</v>
      </c>
      <c r="N28" s="141">
        <f t="shared" si="12"/>
        <v>0</v>
      </c>
      <c r="O28" s="141">
        <f t="shared" si="12"/>
        <v>0</v>
      </c>
      <c r="P28" s="75">
        <f>SUM(P23:P27)</f>
        <v>0</v>
      </c>
    </row>
    <row r="29" spans="2:38" x14ac:dyDescent="0.3">
      <c r="B29" s="29" t="s">
        <v>58</v>
      </c>
      <c r="C29" s="30"/>
      <c r="D29" s="27"/>
      <c r="E29" s="28"/>
      <c r="F29" s="28"/>
      <c r="G29" s="28"/>
      <c r="H29" s="28"/>
      <c r="I29" s="28"/>
      <c r="J29" s="28"/>
      <c r="K29" s="28"/>
      <c r="L29" s="28"/>
      <c r="M29" s="28"/>
      <c r="N29" s="28"/>
      <c r="O29" s="28"/>
      <c r="P29" s="21"/>
      <c r="Q29" s="12" t="s">
        <v>159</v>
      </c>
    </row>
    <row r="30" spans="2:38" x14ac:dyDescent="0.3">
      <c r="B30" s="248" t="s">
        <v>72</v>
      </c>
      <c r="C30" s="281"/>
      <c r="D30" s="149"/>
      <c r="E30" s="149"/>
      <c r="F30" s="149"/>
      <c r="G30" s="149"/>
      <c r="H30" s="149"/>
      <c r="I30" s="149"/>
      <c r="J30" s="149"/>
      <c r="K30" s="149"/>
      <c r="L30" s="149"/>
      <c r="M30" s="149"/>
      <c r="N30" s="149"/>
      <c r="O30" s="149"/>
      <c r="P30" s="21">
        <f t="shared" ref="P30:P50" si="13">SUM(D30:O30)</f>
        <v>0</v>
      </c>
      <c r="Q30" s="134" t="str">
        <f>IFERROR(P30/$P$13,"")</f>
        <v/>
      </c>
    </row>
    <row r="31" spans="2:38" x14ac:dyDescent="0.3">
      <c r="B31" s="248" t="s">
        <v>73</v>
      </c>
      <c r="C31" s="281"/>
      <c r="D31" s="149"/>
      <c r="E31" s="149"/>
      <c r="F31" s="149"/>
      <c r="G31" s="149"/>
      <c r="H31" s="149"/>
      <c r="I31" s="149"/>
      <c r="J31" s="149"/>
      <c r="K31" s="149"/>
      <c r="L31" s="149"/>
      <c r="M31" s="149"/>
      <c r="N31" s="149"/>
      <c r="O31" s="149"/>
      <c r="P31" s="21">
        <f t="shared" si="13"/>
        <v>0</v>
      </c>
      <c r="Q31" s="134" t="str">
        <f t="shared" ref="Q31:Q49" si="14">IFERROR(P31/$P$13,"")</f>
        <v/>
      </c>
    </row>
    <row r="32" spans="2:38" x14ac:dyDescent="0.3">
      <c r="B32" s="249" t="s">
        <v>74</v>
      </c>
      <c r="C32" s="281"/>
      <c r="D32" s="149"/>
      <c r="E32" s="149"/>
      <c r="F32" s="149"/>
      <c r="G32" s="149"/>
      <c r="H32" s="149"/>
      <c r="I32" s="149"/>
      <c r="J32" s="149"/>
      <c r="K32" s="149"/>
      <c r="L32" s="149"/>
      <c r="M32" s="149"/>
      <c r="N32" s="149"/>
      <c r="O32" s="149"/>
      <c r="P32" s="21">
        <f t="shared" si="13"/>
        <v>0</v>
      </c>
      <c r="Q32" s="134" t="str">
        <f t="shared" si="14"/>
        <v/>
      </c>
    </row>
    <row r="33" spans="2:17" x14ac:dyDescent="0.3">
      <c r="B33" s="249" t="s">
        <v>59</v>
      </c>
      <c r="C33" s="281"/>
      <c r="D33" s="149"/>
      <c r="E33" s="149"/>
      <c r="F33" s="149"/>
      <c r="G33" s="149"/>
      <c r="H33" s="149"/>
      <c r="I33" s="149"/>
      <c r="J33" s="149"/>
      <c r="K33" s="149"/>
      <c r="L33" s="149"/>
      <c r="M33" s="149"/>
      <c r="N33" s="149"/>
      <c r="O33" s="149"/>
      <c r="P33" s="21">
        <f t="shared" si="13"/>
        <v>0</v>
      </c>
      <c r="Q33" s="134" t="str">
        <f t="shared" si="14"/>
        <v/>
      </c>
    </row>
    <row r="34" spans="2:17" x14ac:dyDescent="0.3">
      <c r="B34" s="249" t="s">
        <v>60</v>
      </c>
      <c r="C34" s="281"/>
      <c r="D34" s="149"/>
      <c r="E34" s="149"/>
      <c r="F34" s="149"/>
      <c r="G34" s="149"/>
      <c r="H34" s="149"/>
      <c r="I34" s="149"/>
      <c r="J34" s="149"/>
      <c r="K34" s="149"/>
      <c r="L34" s="149"/>
      <c r="M34" s="149"/>
      <c r="N34" s="149"/>
      <c r="O34" s="149"/>
      <c r="P34" s="21">
        <f t="shared" si="13"/>
        <v>0</v>
      </c>
      <c r="Q34" s="134" t="str">
        <f t="shared" si="14"/>
        <v/>
      </c>
    </row>
    <row r="35" spans="2:17" x14ac:dyDescent="0.3">
      <c r="B35" s="250" t="s">
        <v>61</v>
      </c>
      <c r="C35" s="281"/>
      <c r="D35" s="149"/>
      <c r="E35" s="149"/>
      <c r="F35" s="149"/>
      <c r="G35" s="149"/>
      <c r="H35" s="149"/>
      <c r="I35" s="149"/>
      <c r="J35" s="149"/>
      <c r="K35" s="149"/>
      <c r="L35" s="149"/>
      <c r="M35" s="149"/>
      <c r="N35" s="149"/>
      <c r="O35" s="149"/>
      <c r="P35" s="21">
        <f t="shared" si="13"/>
        <v>0</v>
      </c>
      <c r="Q35" s="134" t="str">
        <f t="shared" si="14"/>
        <v/>
      </c>
    </row>
    <row r="36" spans="2:17" x14ac:dyDescent="0.3">
      <c r="B36" s="249" t="s">
        <v>62</v>
      </c>
      <c r="C36" s="281"/>
      <c r="D36" s="149"/>
      <c r="E36" s="149"/>
      <c r="F36" s="149"/>
      <c r="G36" s="149"/>
      <c r="H36" s="149"/>
      <c r="I36" s="149"/>
      <c r="J36" s="149"/>
      <c r="K36" s="149"/>
      <c r="L36" s="149"/>
      <c r="M36" s="149"/>
      <c r="N36" s="149"/>
      <c r="O36" s="149"/>
      <c r="P36" s="21">
        <f t="shared" si="13"/>
        <v>0</v>
      </c>
      <c r="Q36" s="134" t="str">
        <f t="shared" si="14"/>
        <v/>
      </c>
    </row>
    <row r="37" spans="2:17" x14ac:dyDescent="0.3">
      <c r="B37" s="250" t="s">
        <v>63</v>
      </c>
      <c r="C37" s="281"/>
      <c r="D37" s="149"/>
      <c r="E37" s="149"/>
      <c r="F37" s="149"/>
      <c r="G37" s="149"/>
      <c r="H37" s="149"/>
      <c r="I37" s="149"/>
      <c r="J37" s="149"/>
      <c r="K37" s="149"/>
      <c r="L37" s="149"/>
      <c r="M37" s="149"/>
      <c r="N37" s="149"/>
      <c r="O37" s="149"/>
      <c r="P37" s="21">
        <f t="shared" si="13"/>
        <v>0</v>
      </c>
      <c r="Q37" s="134" t="str">
        <f t="shared" si="14"/>
        <v/>
      </c>
    </row>
    <row r="38" spans="2:17" x14ac:dyDescent="0.3">
      <c r="B38" s="250" t="s">
        <v>66</v>
      </c>
      <c r="C38" s="281"/>
      <c r="D38" s="149"/>
      <c r="E38" s="149"/>
      <c r="F38" s="149"/>
      <c r="G38" s="149"/>
      <c r="H38" s="149"/>
      <c r="I38" s="149"/>
      <c r="J38" s="149"/>
      <c r="K38" s="149"/>
      <c r="L38" s="149"/>
      <c r="M38" s="149"/>
      <c r="N38" s="149"/>
      <c r="O38" s="149"/>
      <c r="P38" s="21">
        <f t="shared" si="13"/>
        <v>0</v>
      </c>
      <c r="Q38" s="134" t="str">
        <f t="shared" si="14"/>
        <v/>
      </c>
    </row>
    <row r="39" spans="2:17" x14ac:dyDescent="0.3">
      <c r="B39" s="249" t="s">
        <v>34</v>
      </c>
      <c r="C39" s="281"/>
      <c r="D39" s="149"/>
      <c r="E39" s="149"/>
      <c r="F39" s="149"/>
      <c r="G39" s="149"/>
      <c r="H39" s="149"/>
      <c r="I39" s="149"/>
      <c r="J39" s="149"/>
      <c r="K39" s="149"/>
      <c r="L39" s="149"/>
      <c r="M39" s="149"/>
      <c r="N39" s="149"/>
      <c r="O39" s="149"/>
      <c r="P39" s="21">
        <f t="shared" si="13"/>
        <v>0</v>
      </c>
      <c r="Q39" s="134" t="str">
        <f t="shared" si="14"/>
        <v/>
      </c>
    </row>
    <row r="40" spans="2:17" x14ac:dyDescent="0.3">
      <c r="B40" s="250" t="s">
        <v>64</v>
      </c>
      <c r="C40" s="281"/>
      <c r="D40" s="149"/>
      <c r="E40" s="149"/>
      <c r="F40" s="149"/>
      <c r="G40" s="149"/>
      <c r="H40" s="149"/>
      <c r="I40" s="149"/>
      <c r="J40" s="149"/>
      <c r="K40" s="149"/>
      <c r="L40" s="149"/>
      <c r="M40" s="149"/>
      <c r="N40" s="149"/>
      <c r="O40" s="149"/>
      <c r="P40" s="21">
        <f t="shared" si="13"/>
        <v>0</v>
      </c>
      <c r="Q40" s="134" t="str">
        <f t="shared" si="14"/>
        <v/>
      </c>
    </row>
    <row r="41" spans="2:17" x14ac:dyDescent="0.3">
      <c r="B41" s="250" t="s">
        <v>65</v>
      </c>
      <c r="C41" s="281"/>
      <c r="D41" s="149"/>
      <c r="E41" s="149"/>
      <c r="F41" s="149"/>
      <c r="G41" s="149"/>
      <c r="H41" s="149"/>
      <c r="I41" s="149"/>
      <c r="J41" s="149"/>
      <c r="K41" s="149"/>
      <c r="L41" s="149"/>
      <c r="M41" s="149"/>
      <c r="N41" s="149"/>
      <c r="O41" s="149"/>
      <c r="P41" s="21">
        <f t="shared" si="13"/>
        <v>0</v>
      </c>
      <c r="Q41" s="134" t="str">
        <f t="shared" si="14"/>
        <v/>
      </c>
    </row>
    <row r="42" spans="2:17" x14ac:dyDescent="0.3">
      <c r="B42" s="250" t="s">
        <v>86</v>
      </c>
      <c r="C42" s="281"/>
      <c r="D42" s="149"/>
      <c r="E42" s="149"/>
      <c r="F42" s="149"/>
      <c r="G42" s="149"/>
      <c r="H42" s="149"/>
      <c r="I42" s="149"/>
      <c r="J42" s="149"/>
      <c r="K42" s="149"/>
      <c r="L42" s="149"/>
      <c r="M42" s="149"/>
      <c r="N42" s="149"/>
      <c r="O42" s="149"/>
      <c r="P42" s="21">
        <f t="shared" si="13"/>
        <v>0</v>
      </c>
      <c r="Q42" s="134" t="str">
        <f t="shared" si="14"/>
        <v/>
      </c>
    </row>
    <row r="43" spans="2:17" x14ac:dyDescent="0.3">
      <c r="B43" s="250" t="s">
        <v>67</v>
      </c>
      <c r="C43" s="281"/>
      <c r="D43" s="149"/>
      <c r="E43" s="149"/>
      <c r="F43" s="149"/>
      <c r="G43" s="149"/>
      <c r="H43" s="149"/>
      <c r="I43" s="149"/>
      <c r="J43" s="149"/>
      <c r="K43" s="149"/>
      <c r="L43" s="149"/>
      <c r="M43" s="149"/>
      <c r="N43" s="149"/>
      <c r="O43" s="149"/>
      <c r="P43" s="21">
        <f t="shared" si="13"/>
        <v>0</v>
      </c>
      <c r="Q43" s="134" t="str">
        <f t="shared" si="14"/>
        <v/>
      </c>
    </row>
    <row r="44" spans="2:17" x14ac:dyDescent="0.3">
      <c r="B44" s="250" t="s">
        <v>76</v>
      </c>
      <c r="C44" s="281"/>
      <c r="D44" s="149"/>
      <c r="E44" s="149"/>
      <c r="F44" s="149"/>
      <c r="G44" s="149"/>
      <c r="H44" s="149"/>
      <c r="I44" s="149"/>
      <c r="J44" s="149"/>
      <c r="K44" s="149"/>
      <c r="L44" s="149"/>
      <c r="M44" s="149"/>
      <c r="N44" s="149"/>
      <c r="O44" s="149"/>
      <c r="P44" s="21">
        <f t="shared" si="13"/>
        <v>0</v>
      </c>
      <c r="Q44" s="134" t="str">
        <f t="shared" si="14"/>
        <v/>
      </c>
    </row>
    <row r="45" spans="2:17" x14ac:dyDescent="0.3">
      <c r="B45" s="250" t="s">
        <v>75</v>
      </c>
      <c r="C45" s="281"/>
      <c r="D45" s="149"/>
      <c r="E45" s="149"/>
      <c r="F45" s="149"/>
      <c r="G45" s="149"/>
      <c r="H45" s="149"/>
      <c r="I45" s="149"/>
      <c r="J45" s="149"/>
      <c r="K45" s="149"/>
      <c r="L45" s="149"/>
      <c r="M45" s="149"/>
      <c r="N45" s="149"/>
      <c r="O45" s="149"/>
      <c r="P45" s="21">
        <f t="shared" si="13"/>
        <v>0</v>
      </c>
      <c r="Q45" s="134" t="str">
        <f t="shared" si="14"/>
        <v/>
      </c>
    </row>
    <row r="46" spans="2:17" x14ac:dyDescent="0.3">
      <c r="B46" s="251" t="s">
        <v>167</v>
      </c>
      <c r="C46" s="281">
        <v>0.02</v>
      </c>
      <c r="D46" s="149">
        <f>$C$46*D13</f>
        <v>0</v>
      </c>
      <c r="E46" s="149">
        <f t="shared" ref="E46:O46" si="15">$C$46*E13</f>
        <v>0</v>
      </c>
      <c r="F46" s="149">
        <f t="shared" si="15"/>
        <v>0</v>
      </c>
      <c r="G46" s="149">
        <f t="shared" si="15"/>
        <v>0</v>
      </c>
      <c r="H46" s="149">
        <f t="shared" si="15"/>
        <v>0</v>
      </c>
      <c r="I46" s="149">
        <f t="shared" si="15"/>
        <v>0</v>
      </c>
      <c r="J46" s="149">
        <f t="shared" si="15"/>
        <v>0</v>
      </c>
      <c r="K46" s="149">
        <f t="shared" si="15"/>
        <v>0</v>
      </c>
      <c r="L46" s="149">
        <f t="shared" si="15"/>
        <v>0</v>
      </c>
      <c r="M46" s="149">
        <f t="shared" si="15"/>
        <v>0</v>
      </c>
      <c r="N46" s="149">
        <f t="shared" si="15"/>
        <v>0</v>
      </c>
      <c r="O46" s="149">
        <f t="shared" si="15"/>
        <v>0</v>
      </c>
      <c r="P46" s="21">
        <f t="shared" si="13"/>
        <v>0</v>
      </c>
      <c r="Q46" s="134" t="str">
        <f t="shared" si="14"/>
        <v/>
      </c>
    </row>
    <row r="47" spans="2:17" x14ac:dyDescent="0.3">
      <c r="B47" s="251" t="s">
        <v>168</v>
      </c>
      <c r="C47" s="281">
        <v>0</v>
      </c>
      <c r="D47" s="149">
        <f>$C$47*D13</f>
        <v>0</v>
      </c>
      <c r="E47" s="149">
        <f t="shared" ref="E47:O47" si="16">$C$47*E13</f>
        <v>0</v>
      </c>
      <c r="F47" s="149">
        <f t="shared" si="16"/>
        <v>0</v>
      </c>
      <c r="G47" s="149">
        <f t="shared" si="16"/>
        <v>0</v>
      </c>
      <c r="H47" s="149">
        <f t="shared" si="16"/>
        <v>0</v>
      </c>
      <c r="I47" s="149">
        <f t="shared" si="16"/>
        <v>0</v>
      </c>
      <c r="J47" s="149">
        <f t="shared" si="16"/>
        <v>0</v>
      </c>
      <c r="K47" s="149">
        <f t="shared" si="16"/>
        <v>0</v>
      </c>
      <c r="L47" s="149">
        <f t="shared" si="16"/>
        <v>0</v>
      </c>
      <c r="M47" s="149">
        <f t="shared" si="16"/>
        <v>0</v>
      </c>
      <c r="N47" s="149">
        <f t="shared" si="16"/>
        <v>0</v>
      </c>
      <c r="O47" s="149">
        <f t="shared" si="16"/>
        <v>0</v>
      </c>
      <c r="P47" s="21">
        <f>SUM(D47:O47)</f>
        <v>0</v>
      </c>
      <c r="Q47" s="134" t="str">
        <f t="shared" si="14"/>
        <v/>
      </c>
    </row>
    <row r="48" spans="2:17" x14ac:dyDescent="0.3">
      <c r="B48" s="251"/>
      <c r="C48" s="281"/>
      <c r="D48" s="149"/>
      <c r="E48" s="149"/>
      <c r="F48" s="149"/>
      <c r="G48" s="149"/>
      <c r="H48" s="149"/>
      <c r="I48" s="149"/>
      <c r="J48" s="149"/>
      <c r="K48" s="149"/>
      <c r="L48" s="149"/>
      <c r="M48" s="149"/>
      <c r="N48" s="149"/>
      <c r="O48" s="149"/>
      <c r="P48" s="21">
        <f t="shared" si="13"/>
        <v>0</v>
      </c>
      <c r="Q48" s="134" t="str">
        <f t="shared" si="14"/>
        <v/>
      </c>
    </row>
    <row r="49" spans="2:38" x14ac:dyDescent="0.3">
      <c r="B49" s="251"/>
      <c r="C49" s="281"/>
      <c r="D49" s="149"/>
      <c r="E49" s="149"/>
      <c r="F49" s="149"/>
      <c r="G49" s="149"/>
      <c r="H49" s="149"/>
      <c r="I49" s="149"/>
      <c r="J49" s="149"/>
      <c r="K49" s="149"/>
      <c r="L49" s="149"/>
      <c r="M49" s="149"/>
      <c r="N49" s="149"/>
      <c r="O49" s="149"/>
      <c r="P49" s="21">
        <f t="shared" si="13"/>
        <v>0</v>
      </c>
      <c r="Q49" s="134" t="str">
        <f t="shared" si="14"/>
        <v/>
      </c>
    </row>
    <row r="50" spans="2:38" x14ac:dyDescent="0.3">
      <c r="B50" s="142" t="s">
        <v>77</v>
      </c>
      <c r="C50" s="143"/>
      <c r="D50" s="144">
        <f t="shared" ref="D50:O50" si="17">SUM(D30:D49)</f>
        <v>0</v>
      </c>
      <c r="E50" s="144">
        <f t="shared" si="17"/>
        <v>0</v>
      </c>
      <c r="F50" s="144">
        <f t="shared" si="17"/>
        <v>0</v>
      </c>
      <c r="G50" s="144">
        <f t="shared" si="17"/>
        <v>0</v>
      </c>
      <c r="H50" s="144">
        <f t="shared" si="17"/>
        <v>0</v>
      </c>
      <c r="I50" s="144">
        <f t="shared" si="17"/>
        <v>0</v>
      </c>
      <c r="J50" s="144">
        <f t="shared" si="17"/>
        <v>0</v>
      </c>
      <c r="K50" s="144">
        <f t="shared" si="17"/>
        <v>0</v>
      </c>
      <c r="L50" s="144">
        <f t="shared" si="17"/>
        <v>0</v>
      </c>
      <c r="M50" s="144">
        <f t="shared" si="17"/>
        <v>0</v>
      </c>
      <c r="N50" s="144">
        <f t="shared" si="17"/>
        <v>0</v>
      </c>
      <c r="O50" s="144">
        <f t="shared" si="17"/>
        <v>0</v>
      </c>
      <c r="P50" s="75">
        <f t="shared" si="13"/>
        <v>0</v>
      </c>
    </row>
    <row r="51" spans="2:38" x14ac:dyDescent="0.3">
      <c r="B51" s="13" t="s">
        <v>79</v>
      </c>
      <c r="C51" s="14"/>
      <c r="D51" s="15"/>
      <c r="E51" s="16"/>
      <c r="F51" s="16"/>
      <c r="G51" s="16"/>
      <c r="H51" s="16"/>
      <c r="I51" s="16"/>
      <c r="J51" s="16"/>
      <c r="K51" s="16"/>
      <c r="L51" s="16"/>
      <c r="M51" s="16"/>
      <c r="N51" s="16"/>
      <c r="O51" s="16"/>
      <c r="P51" s="17"/>
    </row>
    <row r="52" spans="2:38" s="5" customFormat="1" x14ac:dyDescent="0.3">
      <c r="B52" s="82" t="s">
        <v>19</v>
      </c>
      <c r="C52" s="145"/>
      <c r="D52" s="159">
        <f>'ÉTAPE 1 - Démarrage'!C35</f>
        <v>0</v>
      </c>
      <c r="E52" s="146"/>
      <c r="F52" s="146"/>
      <c r="G52" s="146"/>
      <c r="H52" s="146"/>
      <c r="I52" s="146"/>
      <c r="J52" s="146"/>
      <c r="K52" s="146"/>
      <c r="L52" s="146"/>
      <c r="M52" s="146"/>
      <c r="N52" s="146"/>
      <c r="O52" s="146"/>
      <c r="P52" s="21">
        <f t="shared" ref="P52:P60" si="18">SUM(D52:O52)</f>
        <v>0</v>
      </c>
      <c r="Q52" s="12"/>
      <c r="R52" s="12"/>
      <c r="S52" s="12"/>
      <c r="T52" s="12"/>
      <c r="U52" s="12"/>
      <c r="V52" s="12"/>
      <c r="W52" s="12"/>
      <c r="X52" s="12"/>
      <c r="Y52" s="12"/>
      <c r="Z52" s="12"/>
      <c r="AA52" s="12"/>
      <c r="AB52" s="12"/>
      <c r="AC52" s="12"/>
      <c r="AD52" s="12"/>
      <c r="AE52" s="12"/>
      <c r="AF52" s="12"/>
      <c r="AG52" s="12"/>
      <c r="AH52" s="12"/>
      <c r="AI52" s="12"/>
      <c r="AJ52" s="12"/>
      <c r="AK52" s="12"/>
      <c r="AL52" s="12"/>
    </row>
    <row r="53" spans="2:38" s="5" customFormat="1" x14ac:dyDescent="0.3">
      <c r="B53" s="82" t="s">
        <v>166</v>
      </c>
      <c r="C53" s="282">
        <f>'ÉTAPE 1 - Démarrage'!E6*1%</f>
        <v>0</v>
      </c>
      <c r="D53" s="81"/>
      <c r="E53" s="146"/>
      <c r="F53" s="146"/>
      <c r="G53" s="146"/>
      <c r="H53" s="146"/>
      <c r="I53" s="146"/>
      <c r="J53" s="146"/>
      <c r="K53" s="146"/>
      <c r="L53" s="146"/>
      <c r="M53" s="146"/>
      <c r="N53" s="146"/>
      <c r="O53" s="146"/>
      <c r="P53" s="21">
        <f>C53</f>
        <v>0</v>
      </c>
      <c r="Q53" s="12"/>
      <c r="R53" s="12"/>
      <c r="S53" s="12"/>
      <c r="T53" s="12"/>
      <c r="U53" s="12"/>
      <c r="V53" s="12"/>
      <c r="W53" s="12"/>
      <c r="X53" s="12"/>
      <c r="Y53" s="12"/>
      <c r="Z53" s="12"/>
      <c r="AA53" s="12"/>
      <c r="AB53" s="12"/>
      <c r="AC53" s="12"/>
      <c r="AD53" s="12"/>
      <c r="AE53" s="12"/>
      <c r="AF53" s="12"/>
      <c r="AG53" s="12"/>
      <c r="AH53" s="12"/>
      <c r="AI53" s="12"/>
      <c r="AJ53" s="12"/>
      <c r="AK53" s="12"/>
      <c r="AL53" s="12"/>
    </row>
    <row r="54" spans="2:38" s="5" customFormat="1" x14ac:dyDescent="0.3">
      <c r="B54" s="20" t="str">
        <f>'ÉTAPE 1 - Démarrage'!E5&amp; " - Paiement des intérêts"</f>
        <v>Prêt de Futurpreneur - Paiement des intérêts</v>
      </c>
      <c r="C54" s="24"/>
      <c r="D54" s="147">
        <v>0</v>
      </c>
      <c r="E54" s="147">
        <f>IF('ÉTAPE 1 - Démarrage'!$E$6&gt;0.01,'ÉTAPE 1 - Démarrage'!$E$6*0.09/12,0)</f>
        <v>0</v>
      </c>
      <c r="F54" s="147">
        <f>IF('ÉTAPE 1 - Démarrage'!$E$6&gt;0.01,'ÉTAPE 1 - Démarrage'!$E$6*0.09/12,0)</f>
        <v>0</v>
      </c>
      <c r="G54" s="147">
        <f>IF('ÉTAPE 1 - Démarrage'!$E$6&gt;0.01,'ÉTAPE 1 - Démarrage'!$E$6*0.09/12,0)</f>
        <v>0</v>
      </c>
      <c r="H54" s="147">
        <f>IF('ÉTAPE 1 - Démarrage'!$E$6&gt;0.01,'ÉTAPE 1 - Démarrage'!$E$6*0.09/12,0)</f>
        <v>0</v>
      </c>
      <c r="I54" s="147">
        <f>IF('ÉTAPE 1 - Démarrage'!$E$6&gt;0.01,'ÉTAPE 1 - Démarrage'!$E$6*0.09/12,0)</f>
        <v>0</v>
      </c>
      <c r="J54" s="147">
        <f>IF('ÉTAPE 1 - Démarrage'!$E$6&gt;0.01,'ÉTAPE 1 - Démarrage'!$E$6*0.09/12,0)</f>
        <v>0</v>
      </c>
      <c r="K54" s="147">
        <f>IF('ÉTAPE 1 - Démarrage'!$E$6&gt;0.01,'ÉTAPE 1 - Démarrage'!$E$6*0.09/12,0)</f>
        <v>0</v>
      </c>
      <c r="L54" s="147">
        <f>IF('ÉTAPE 1 - Démarrage'!$E$6&gt;0.01,'ÉTAPE 1 - Démarrage'!$E$6*0.09/12,0)</f>
        <v>0</v>
      </c>
      <c r="M54" s="147">
        <f>IF('ÉTAPE 1 - Démarrage'!$E$6&gt;0.01,'ÉTAPE 1 - Démarrage'!$E$6*0.09/12,0)</f>
        <v>0</v>
      </c>
      <c r="N54" s="147">
        <f>IF('ÉTAPE 1 - Démarrage'!$E$6&gt;0.01,'ÉTAPE 1 - Démarrage'!$E$6*0.09/12,0)</f>
        <v>0</v>
      </c>
      <c r="O54" s="147">
        <f>IF('ÉTAPE 1 - Démarrage'!$E$6&gt;0.01,'ÉTAPE 1 - Démarrage'!$E$6*0.09/12,0)</f>
        <v>0</v>
      </c>
      <c r="P54" s="21">
        <f t="shared" si="18"/>
        <v>0</v>
      </c>
      <c r="Q54" s="12"/>
      <c r="R54" s="12"/>
      <c r="S54" s="12"/>
      <c r="T54" s="12"/>
      <c r="U54" s="12"/>
      <c r="V54" s="12"/>
      <c r="W54" s="12"/>
      <c r="X54" s="12"/>
      <c r="Y54" s="12"/>
      <c r="Z54" s="12"/>
      <c r="AA54" s="12"/>
      <c r="AB54" s="12"/>
      <c r="AC54" s="12"/>
      <c r="AD54" s="12"/>
      <c r="AE54" s="12"/>
      <c r="AF54" s="12"/>
      <c r="AG54" s="12"/>
      <c r="AH54" s="12"/>
      <c r="AI54" s="12"/>
      <c r="AJ54" s="12"/>
      <c r="AK54" s="12"/>
      <c r="AL54" s="12"/>
    </row>
    <row r="55" spans="2:38" s="5" customFormat="1" x14ac:dyDescent="0.3">
      <c r="B55" s="20" t="str">
        <f>'ÉTAPE 1 - Démarrage'!E5&amp; " - Remboursement du capital"</f>
        <v>Prêt de Futurpreneur - Remboursement du capital</v>
      </c>
      <c r="C55" s="24"/>
      <c r="D55" s="147">
        <v>0</v>
      </c>
      <c r="E55" s="147">
        <v>0</v>
      </c>
      <c r="F55" s="147">
        <v>0</v>
      </c>
      <c r="G55" s="147">
        <v>0</v>
      </c>
      <c r="H55" s="147">
        <v>0</v>
      </c>
      <c r="I55" s="147">
        <v>0</v>
      </c>
      <c r="J55" s="147">
        <v>0</v>
      </c>
      <c r="K55" s="147">
        <v>0</v>
      </c>
      <c r="L55" s="147">
        <v>0</v>
      </c>
      <c r="M55" s="147">
        <v>0</v>
      </c>
      <c r="N55" s="147">
        <v>0</v>
      </c>
      <c r="O55" s="147">
        <v>0</v>
      </c>
      <c r="P55" s="21">
        <f t="shared" si="18"/>
        <v>0</v>
      </c>
      <c r="Q55" s="12"/>
      <c r="R55" s="12"/>
      <c r="S55" s="12"/>
      <c r="T55" s="12"/>
      <c r="U55" s="12"/>
      <c r="V55" s="12"/>
      <c r="W55" s="12"/>
      <c r="X55" s="12"/>
      <c r="Y55" s="12"/>
      <c r="Z55" s="12"/>
      <c r="AA55" s="12"/>
      <c r="AB55" s="12"/>
      <c r="AC55" s="12"/>
      <c r="AD55" s="12"/>
      <c r="AE55" s="12"/>
      <c r="AF55" s="12"/>
      <c r="AG55" s="12"/>
      <c r="AH55" s="12"/>
      <c r="AI55" s="12"/>
      <c r="AJ55" s="12"/>
      <c r="AK55" s="12"/>
      <c r="AL55" s="12"/>
    </row>
    <row r="56" spans="2:38" s="5" customFormat="1" x14ac:dyDescent="0.3">
      <c r="B56" s="20" t="str">
        <f>'ÉTAPE 1 - Démarrage'!F5&amp; " - Paiement des intérêts"</f>
        <v>Financement de la BDC - Paiement des intérêts</v>
      </c>
      <c r="C56" s="24"/>
      <c r="D56" s="147">
        <v>0</v>
      </c>
      <c r="E56" s="147">
        <f>'ÉTAPE 1 - Démarrage'!$F$6*0.102/12</f>
        <v>0</v>
      </c>
      <c r="F56" s="147">
        <f>'ÉTAPE 1 - Démarrage'!$F$6*0.102/12</f>
        <v>0</v>
      </c>
      <c r="G56" s="147">
        <f>'ÉTAPE 1 - Démarrage'!$F$6*0.102/12</f>
        <v>0</v>
      </c>
      <c r="H56" s="147">
        <f>'ÉTAPE 1 - Démarrage'!$F$6*0.102/12</f>
        <v>0</v>
      </c>
      <c r="I56" s="147">
        <f>'ÉTAPE 1 - Démarrage'!$F$6*0.102/12</f>
        <v>0</v>
      </c>
      <c r="J56" s="147">
        <f>'ÉTAPE 1 - Démarrage'!$F$6*0.102/12</f>
        <v>0</v>
      </c>
      <c r="K56" s="147">
        <f>'ÉTAPE 1 - Démarrage'!$F$6*0.102/12</f>
        <v>0</v>
      </c>
      <c r="L56" s="147">
        <f>'ÉTAPE 1 - Démarrage'!$F$6*0.102/12</f>
        <v>0</v>
      </c>
      <c r="M56" s="147">
        <f>'ÉTAPE 1 - Démarrage'!$F$6*0.102/12</f>
        <v>0</v>
      </c>
      <c r="N56" s="147">
        <f>'ÉTAPE 1 - Démarrage'!$F$6*0.102/12</f>
        <v>0</v>
      </c>
      <c r="O56" s="147">
        <f>'ÉTAPE 1 - Démarrage'!$F$6*0.102/12</f>
        <v>0</v>
      </c>
      <c r="P56" s="21">
        <f t="shared" si="18"/>
        <v>0</v>
      </c>
      <c r="Q56" s="12"/>
      <c r="R56" s="12"/>
      <c r="S56" s="12"/>
      <c r="T56" s="12"/>
      <c r="U56" s="12"/>
      <c r="V56" s="12"/>
      <c r="W56" s="12"/>
      <c r="X56" s="12"/>
      <c r="Y56" s="12"/>
      <c r="Z56" s="12"/>
      <c r="AA56" s="12"/>
      <c r="AB56" s="12"/>
      <c r="AC56" s="12"/>
      <c r="AD56" s="12"/>
      <c r="AE56" s="12"/>
      <c r="AF56" s="12"/>
      <c r="AG56" s="12"/>
      <c r="AH56" s="12"/>
      <c r="AI56" s="12"/>
      <c r="AJ56" s="12"/>
      <c r="AK56" s="12"/>
      <c r="AL56" s="12"/>
    </row>
    <row r="57" spans="2:38" s="5" customFormat="1" x14ac:dyDescent="0.3">
      <c r="B57" s="20" t="str">
        <f>'ÉTAPE 1 - Démarrage'!F5&amp;" - Remboursement du capital"</f>
        <v>Financement de la BDC - Remboursement du capital</v>
      </c>
      <c r="C57" s="24"/>
      <c r="D57" s="147">
        <v>0</v>
      </c>
      <c r="E57" s="147">
        <v>0</v>
      </c>
      <c r="F57" s="147">
        <v>0</v>
      </c>
      <c r="G57" s="147">
        <v>0</v>
      </c>
      <c r="H57" s="147">
        <v>0</v>
      </c>
      <c r="I57" s="147">
        <v>0</v>
      </c>
      <c r="J57" s="147">
        <v>0</v>
      </c>
      <c r="K57" s="147">
        <v>0</v>
      </c>
      <c r="L57" s="147">
        <v>0</v>
      </c>
      <c r="M57" s="147">
        <v>0</v>
      </c>
      <c r="N57" s="147">
        <v>0</v>
      </c>
      <c r="O57" s="147">
        <v>0</v>
      </c>
      <c r="P57" s="21">
        <f t="shared" si="18"/>
        <v>0</v>
      </c>
      <c r="Q57" s="12"/>
      <c r="R57" s="12"/>
      <c r="S57" s="12"/>
      <c r="T57" s="12"/>
      <c r="U57" s="12"/>
      <c r="V57" s="12"/>
      <c r="W57" s="12"/>
      <c r="X57" s="12"/>
      <c r="Y57" s="12"/>
      <c r="Z57" s="12"/>
      <c r="AA57" s="12"/>
      <c r="AB57" s="12"/>
      <c r="AC57" s="12"/>
      <c r="AD57" s="12"/>
      <c r="AE57" s="12"/>
      <c r="AF57" s="12"/>
      <c r="AG57" s="12"/>
      <c r="AH57" s="12"/>
      <c r="AI57" s="12"/>
      <c r="AJ57" s="12"/>
      <c r="AK57" s="12"/>
      <c r="AL57" s="12"/>
    </row>
    <row r="58" spans="2:38" s="5" customFormat="1" x14ac:dyDescent="0.3">
      <c r="B58" s="20" t="str">
        <f>'ÉTAPE 1 - Démarrage'!G5 &amp; " - Intérêt + Remboursement du capital"</f>
        <v>Autre financement 1 - Intérêt + Remboursement du capital</v>
      </c>
      <c r="C58" s="24"/>
      <c r="D58" s="149"/>
      <c r="E58" s="149"/>
      <c r="F58" s="149"/>
      <c r="G58" s="149"/>
      <c r="H58" s="149"/>
      <c r="I58" s="149"/>
      <c r="J58" s="149"/>
      <c r="K58" s="149"/>
      <c r="L58" s="149"/>
      <c r="M58" s="149"/>
      <c r="N58" s="149"/>
      <c r="O58" s="149"/>
      <c r="P58" s="21">
        <f t="shared" si="18"/>
        <v>0</v>
      </c>
      <c r="Q58" s="12"/>
      <c r="R58" s="12"/>
      <c r="S58" s="12"/>
      <c r="T58" s="12"/>
      <c r="U58" s="12"/>
      <c r="V58" s="12"/>
      <c r="W58" s="12"/>
      <c r="X58" s="12"/>
      <c r="Y58" s="12"/>
      <c r="Z58" s="12"/>
      <c r="AA58" s="12"/>
      <c r="AB58" s="12"/>
      <c r="AC58" s="12"/>
      <c r="AD58" s="12"/>
      <c r="AE58" s="12"/>
      <c r="AF58" s="12"/>
      <c r="AG58" s="12"/>
      <c r="AH58" s="12"/>
      <c r="AI58" s="12"/>
      <c r="AJ58" s="12"/>
      <c r="AK58" s="12"/>
      <c r="AL58" s="12"/>
    </row>
    <row r="59" spans="2:38" s="5" customFormat="1" x14ac:dyDescent="0.3">
      <c r="B59" s="20" t="str">
        <f>'ÉTAPE 1 - Démarrage'!H5 &amp; " - Intérêt + Remboursement du capital"</f>
        <v>Autre financement 2 - Intérêt + Remboursement du capital</v>
      </c>
      <c r="C59" s="24"/>
      <c r="D59" s="149"/>
      <c r="E59" s="149"/>
      <c r="F59" s="149"/>
      <c r="G59" s="149"/>
      <c r="H59" s="149"/>
      <c r="I59" s="149"/>
      <c r="J59" s="149"/>
      <c r="K59" s="149"/>
      <c r="L59" s="149"/>
      <c r="M59" s="149"/>
      <c r="N59" s="149"/>
      <c r="O59" s="149"/>
      <c r="P59" s="21">
        <f t="shared" si="18"/>
        <v>0</v>
      </c>
      <c r="Q59" s="12"/>
      <c r="R59" s="12"/>
      <c r="S59" s="12"/>
      <c r="T59" s="12"/>
      <c r="U59" s="12"/>
      <c r="V59" s="12"/>
      <c r="W59" s="12"/>
      <c r="X59" s="12"/>
      <c r="Y59" s="12"/>
      <c r="Z59" s="12"/>
      <c r="AA59" s="12"/>
      <c r="AB59" s="12"/>
      <c r="AC59" s="12"/>
      <c r="AD59" s="12"/>
      <c r="AE59" s="12"/>
      <c r="AF59" s="12"/>
      <c r="AG59" s="12"/>
      <c r="AH59" s="12"/>
      <c r="AI59" s="12"/>
      <c r="AJ59" s="12"/>
      <c r="AK59" s="12"/>
      <c r="AL59" s="12"/>
    </row>
    <row r="60" spans="2:38" s="5" customFormat="1" x14ac:dyDescent="0.3">
      <c r="B60" s="251"/>
      <c r="C60" s="24"/>
      <c r="D60" s="149"/>
      <c r="E60" s="149"/>
      <c r="F60" s="149"/>
      <c r="G60" s="149"/>
      <c r="H60" s="149"/>
      <c r="I60" s="149"/>
      <c r="J60" s="149"/>
      <c r="K60" s="149"/>
      <c r="L60" s="149"/>
      <c r="M60" s="149"/>
      <c r="N60" s="149"/>
      <c r="O60" s="149"/>
      <c r="P60" s="21">
        <f t="shared" si="18"/>
        <v>0</v>
      </c>
      <c r="Q60" s="12"/>
      <c r="R60" s="12"/>
      <c r="S60" s="12"/>
      <c r="T60" s="12"/>
      <c r="U60" s="12"/>
      <c r="V60" s="12"/>
      <c r="W60" s="12"/>
      <c r="X60" s="12"/>
      <c r="Y60" s="12"/>
      <c r="Z60" s="12"/>
      <c r="AA60" s="12"/>
      <c r="AB60" s="12"/>
      <c r="AC60" s="12"/>
      <c r="AD60" s="12"/>
      <c r="AE60" s="12"/>
      <c r="AF60" s="12"/>
      <c r="AG60" s="12"/>
      <c r="AH60" s="12"/>
      <c r="AI60" s="12"/>
      <c r="AJ60" s="12"/>
      <c r="AK60" s="12"/>
      <c r="AL60" s="12"/>
    </row>
    <row r="61" spans="2:38" x14ac:dyDescent="0.3">
      <c r="B61" s="142" t="s">
        <v>80</v>
      </c>
      <c r="C61" s="143"/>
      <c r="D61" s="170">
        <f t="shared" ref="D61:P61" si="19">SUM(D52:D60)</f>
        <v>0</v>
      </c>
      <c r="E61" s="170">
        <f t="shared" si="19"/>
        <v>0</v>
      </c>
      <c r="F61" s="170">
        <f t="shared" si="19"/>
        <v>0</v>
      </c>
      <c r="G61" s="170">
        <f t="shared" si="19"/>
        <v>0</v>
      </c>
      <c r="H61" s="170">
        <f t="shared" si="19"/>
        <v>0</v>
      </c>
      <c r="I61" s="170">
        <f t="shared" si="19"/>
        <v>0</v>
      </c>
      <c r="J61" s="170">
        <f t="shared" si="19"/>
        <v>0</v>
      </c>
      <c r="K61" s="170">
        <f t="shared" si="19"/>
        <v>0</v>
      </c>
      <c r="L61" s="170">
        <f t="shared" si="19"/>
        <v>0</v>
      </c>
      <c r="M61" s="170">
        <f t="shared" si="19"/>
        <v>0</v>
      </c>
      <c r="N61" s="170">
        <f t="shared" si="19"/>
        <v>0</v>
      </c>
      <c r="O61" s="170">
        <f t="shared" si="19"/>
        <v>0</v>
      </c>
      <c r="P61" s="75">
        <f t="shared" si="19"/>
        <v>0</v>
      </c>
    </row>
    <row r="62" spans="2:38" x14ac:dyDescent="0.3">
      <c r="B62" s="142" t="s">
        <v>81</v>
      </c>
      <c r="C62" s="143"/>
      <c r="D62" s="170">
        <f>+D28+D50+C53+D61</f>
        <v>0</v>
      </c>
      <c r="E62" s="170">
        <f t="shared" ref="E62:P62" si="20">+E28+E50+E61</f>
        <v>0</v>
      </c>
      <c r="F62" s="170">
        <f t="shared" si="20"/>
        <v>0</v>
      </c>
      <c r="G62" s="170">
        <f t="shared" si="20"/>
        <v>0</v>
      </c>
      <c r="H62" s="170">
        <f t="shared" si="20"/>
        <v>0</v>
      </c>
      <c r="I62" s="170">
        <f t="shared" si="20"/>
        <v>0</v>
      </c>
      <c r="J62" s="170">
        <f t="shared" si="20"/>
        <v>0</v>
      </c>
      <c r="K62" s="170">
        <f t="shared" si="20"/>
        <v>0</v>
      </c>
      <c r="L62" s="170">
        <f t="shared" si="20"/>
        <v>0</v>
      </c>
      <c r="M62" s="170">
        <f t="shared" si="20"/>
        <v>0</v>
      </c>
      <c r="N62" s="170">
        <f t="shared" si="20"/>
        <v>0</v>
      </c>
      <c r="O62" s="170">
        <f t="shared" si="20"/>
        <v>0</v>
      </c>
      <c r="P62" s="75">
        <f t="shared" si="20"/>
        <v>0</v>
      </c>
    </row>
    <row r="63" spans="2:38" s="5" customFormat="1" x14ac:dyDescent="0.3">
      <c r="B63" s="91"/>
      <c r="C63" s="92"/>
      <c r="D63" s="93"/>
      <c r="E63" s="93"/>
      <c r="F63" s="93"/>
      <c r="G63" s="93"/>
      <c r="H63" s="93"/>
      <c r="I63" s="93"/>
      <c r="J63" s="93"/>
      <c r="K63" s="93"/>
      <c r="L63" s="93"/>
      <c r="M63" s="93"/>
      <c r="N63" s="93"/>
      <c r="O63" s="93"/>
      <c r="P63" s="90"/>
      <c r="Q63" s="12"/>
      <c r="R63" s="12"/>
      <c r="S63" s="12"/>
      <c r="T63" s="12"/>
      <c r="U63" s="12"/>
      <c r="V63" s="12"/>
      <c r="W63" s="12"/>
      <c r="X63" s="12"/>
      <c r="Y63" s="12"/>
      <c r="Z63" s="12"/>
      <c r="AA63" s="12"/>
      <c r="AB63" s="12"/>
      <c r="AC63" s="12"/>
      <c r="AD63" s="12"/>
      <c r="AE63" s="12"/>
      <c r="AF63" s="12"/>
      <c r="AG63" s="12"/>
      <c r="AH63" s="12"/>
      <c r="AI63" s="12"/>
      <c r="AJ63" s="12"/>
      <c r="AK63" s="12"/>
      <c r="AL63" s="12"/>
    </row>
    <row r="64" spans="2:38" x14ac:dyDescent="0.3">
      <c r="B64" s="142" t="s">
        <v>82</v>
      </c>
      <c r="C64" s="143"/>
      <c r="D64" s="170">
        <f t="shared" ref="D64:O64" si="21">+D21-D62</f>
        <v>0</v>
      </c>
      <c r="E64" s="170">
        <f t="shared" si="21"/>
        <v>0</v>
      </c>
      <c r="F64" s="170">
        <f t="shared" si="21"/>
        <v>0</v>
      </c>
      <c r="G64" s="170">
        <f t="shared" si="21"/>
        <v>0</v>
      </c>
      <c r="H64" s="170">
        <f t="shared" si="21"/>
        <v>0</v>
      </c>
      <c r="I64" s="170">
        <f t="shared" si="21"/>
        <v>0</v>
      </c>
      <c r="J64" s="170">
        <f t="shared" si="21"/>
        <v>0</v>
      </c>
      <c r="K64" s="170">
        <f t="shared" si="21"/>
        <v>0</v>
      </c>
      <c r="L64" s="170">
        <f t="shared" si="21"/>
        <v>0</v>
      </c>
      <c r="M64" s="170">
        <f t="shared" si="21"/>
        <v>0</v>
      </c>
      <c r="N64" s="170">
        <f t="shared" si="21"/>
        <v>0</v>
      </c>
      <c r="O64" s="170">
        <f t="shared" si="21"/>
        <v>0</v>
      </c>
      <c r="P64" s="108">
        <f>SUM(P21 -P62)</f>
        <v>0</v>
      </c>
    </row>
    <row r="65" spans="2:38" x14ac:dyDescent="0.3">
      <c r="B65" s="91"/>
      <c r="C65" s="92"/>
      <c r="D65" s="94"/>
      <c r="E65" s="94"/>
      <c r="F65" s="94"/>
      <c r="G65" s="94"/>
      <c r="H65" s="94"/>
      <c r="I65" s="94"/>
      <c r="J65" s="94"/>
      <c r="K65" s="94"/>
      <c r="L65" s="94"/>
      <c r="M65" s="94"/>
      <c r="N65" s="94"/>
      <c r="O65" s="94"/>
      <c r="P65" s="90"/>
    </row>
    <row r="66" spans="2:38" x14ac:dyDescent="0.3">
      <c r="B66" s="142" t="s">
        <v>83</v>
      </c>
      <c r="C66" s="143"/>
      <c r="D66" s="165">
        <v>0</v>
      </c>
      <c r="E66" s="165">
        <f t="shared" ref="E66:O66" si="22">+D68</f>
        <v>0</v>
      </c>
      <c r="F66" s="165">
        <f t="shared" si="22"/>
        <v>0</v>
      </c>
      <c r="G66" s="165">
        <f t="shared" si="22"/>
        <v>0</v>
      </c>
      <c r="H66" s="165">
        <f t="shared" si="22"/>
        <v>0</v>
      </c>
      <c r="I66" s="165">
        <f t="shared" si="22"/>
        <v>0</v>
      </c>
      <c r="J66" s="165">
        <f t="shared" si="22"/>
        <v>0</v>
      </c>
      <c r="K66" s="165">
        <f t="shared" si="22"/>
        <v>0</v>
      </c>
      <c r="L66" s="165">
        <f t="shared" si="22"/>
        <v>0</v>
      </c>
      <c r="M66" s="165">
        <f t="shared" si="22"/>
        <v>0</v>
      </c>
      <c r="N66" s="165">
        <f t="shared" si="22"/>
        <v>0</v>
      </c>
      <c r="O66" s="165">
        <f t="shared" si="22"/>
        <v>0</v>
      </c>
      <c r="P66" s="75">
        <v>0</v>
      </c>
    </row>
    <row r="67" spans="2:38" s="5" customFormat="1" x14ac:dyDescent="0.3">
      <c r="B67" s="91"/>
      <c r="C67" s="92"/>
      <c r="D67" s="94"/>
      <c r="E67" s="94"/>
      <c r="F67" s="94"/>
      <c r="G67" s="94"/>
      <c r="H67" s="94"/>
      <c r="I67" s="94"/>
      <c r="J67" s="94"/>
      <c r="K67" s="94"/>
      <c r="L67" s="94"/>
      <c r="M67" s="94"/>
      <c r="N67" s="94"/>
      <c r="O67" s="94"/>
      <c r="P67" s="90"/>
      <c r="Q67" s="12"/>
      <c r="R67" s="12"/>
      <c r="S67" s="12"/>
      <c r="T67" s="12"/>
      <c r="U67" s="12"/>
      <c r="V67" s="12"/>
      <c r="W67" s="12"/>
      <c r="X67" s="12"/>
      <c r="Y67" s="12"/>
      <c r="Z67" s="12"/>
      <c r="AA67" s="12"/>
      <c r="AB67" s="12"/>
      <c r="AC67" s="12"/>
      <c r="AD67" s="12"/>
      <c r="AE67" s="12"/>
      <c r="AF67" s="12"/>
      <c r="AG67" s="12"/>
      <c r="AH67" s="12"/>
      <c r="AI67" s="12"/>
      <c r="AJ67" s="12"/>
      <c r="AK67" s="12"/>
      <c r="AL67" s="12"/>
    </row>
    <row r="68" spans="2:38" s="5" customFormat="1" ht="20" customHeight="1" thickBot="1" x14ac:dyDescent="0.35">
      <c r="B68" s="106" t="s">
        <v>84</v>
      </c>
      <c r="C68" s="107"/>
      <c r="D68" s="166">
        <f>SUM(D64:D66)</f>
        <v>0</v>
      </c>
      <c r="E68" s="166">
        <f>SUM(E64:E66)</f>
        <v>0</v>
      </c>
      <c r="F68" s="166">
        <f>SUM(F64:F66)</f>
        <v>0</v>
      </c>
      <c r="G68" s="166">
        <f>SUM(G64:G66)</f>
        <v>0</v>
      </c>
      <c r="H68" s="166">
        <f t="shared" ref="H68:O68" si="23">SUM(H64:H66)</f>
        <v>0</v>
      </c>
      <c r="I68" s="166">
        <f t="shared" si="23"/>
        <v>0</v>
      </c>
      <c r="J68" s="166">
        <f t="shared" si="23"/>
        <v>0</v>
      </c>
      <c r="K68" s="166">
        <f t="shared" si="23"/>
        <v>0</v>
      </c>
      <c r="L68" s="166">
        <f t="shared" si="23"/>
        <v>0</v>
      </c>
      <c r="M68" s="166">
        <f t="shared" si="23"/>
        <v>0</v>
      </c>
      <c r="N68" s="166">
        <f t="shared" si="23"/>
        <v>0</v>
      </c>
      <c r="O68" s="166">
        <f t="shared" si="23"/>
        <v>0</v>
      </c>
      <c r="P68" s="167">
        <f>SUM(P64:P66)</f>
        <v>0</v>
      </c>
      <c r="Q68" s="12"/>
      <c r="R68" s="12"/>
      <c r="S68" s="12"/>
      <c r="T68" s="12"/>
      <c r="U68" s="12"/>
      <c r="V68" s="12"/>
      <c r="W68" s="12"/>
      <c r="X68" s="12"/>
      <c r="Y68" s="12"/>
      <c r="Z68" s="12"/>
      <c r="AA68" s="12"/>
      <c r="AB68" s="12"/>
      <c r="AC68" s="12"/>
      <c r="AD68" s="12"/>
      <c r="AE68" s="12"/>
      <c r="AF68" s="12"/>
      <c r="AG68" s="12"/>
      <c r="AH68" s="12"/>
      <c r="AI68" s="12"/>
      <c r="AJ68" s="12"/>
      <c r="AK68" s="12"/>
      <c r="AL68" s="12"/>
    </row>
    <row r="69" spans="2:38" s="5" customFormat="1" ht="12" customHeight="1" x14ac:dyDescent="0.3">
      <c r="B69" s="7"/>
      <c r="C69" s="7"/>
      <c r="D69" s="10"/>
      <c r="E69" s="10"/>
      <c r="F69" s="10"/>
      <c r="G69" s="10"/>
      <c r="H69" s="10"/>
      <c r="I69" s="10"/>
      <c r="J69" s="10"/>
      <c r="K69" s="10"/>
      <c r="L69" s="10"/>
      <c r="M69" s="10"/>
      <c r="N69" s="10"/>
      <c r="O69" s="10"/>
      <c r="P69" s="32"/>
      <c r="Q69" s="12"/>
      <c r="R69" s="12"/>
      <c r="S69" s="12"/>
      <c r="T69" s="12"/>
      <c r="U69" s="12"/>
      <c r="V69" s="12"/>
      <c r="W69" s="12"/>
      <c r="X69" s="12"/>
      <c r="Y69" s="12"/>
      <c r="Z69" s="12"/>
      <c r="AA69" s="12"/>
      <c r="AB69" s="12"/>
      <c r="AC69" s="12"/>
      <c r="AD69" s="12"/>
      <c r="AE69" s="12"/>
      <c r="AF69" s="12"/>
      <c r="AG69" s="12"/>
      <c r="AH69" s="12"/>
      <c r="AI69" s="12"/>
      <c r="AJ69" s="12"/>
      <c r="AK69" s="12"/>
    </row>
    <row r="70" spans="2:38" s="5" customFormat="1" ht="12" customHeight="1" x14ac:dyDescent="0.3">
      <c r="B70" s="5" t="s">
        <v>85</v>
      </c>
      <c r="C70" s="34"/>
      <c r="D70" s="148"/>
      <c r="E70" s="10"/>
      <c r="F70" s="10"/>
      <c r="G70" s="10"/>
      <c r="H70" s="10"/>
      <c r="I70" s="10"/>
      <c r="J70" s="10"/>
      <c r="K70" s="10"/>
      <c r="L70" s="32"/>
      <c r="M70" s="12"/>
      <c r="N70" s="12"/>
      <c r="O70" s="12"/>
      <c r="P70" s="12"/>
      <c r="Q70" s="12"/>
      <c r="R70" s="12"/>
      <c r="S70" s="12"/>
      <c r="T70" s="12"/>
      <c r="U70" s="12"/>
      <c r="V70" s="12"/>
      <c r="W70" s="12"/>
      <c r="X70" s="12"/>
      <c r="Y70" s="12"/>
      <c r="Z70" s="12"/>
      <c r="AA70" s="12"/>
      <c r="AB70" s="12"/>
      <c r="AC70" s="12"/>
      <c r="AD70" s="12"/>
      <c r="AE70" s="12"/>
      <c r="AF70" s="12"/>
      <c r="AG70" s="12"/>
      <c r="AH70" s="12"/>
    </row>
    <row r="71" spans="2:38" s="5" customFormat="1" ht="14.25" customHeight="1" x14ac:dyDescent="0.3">
      <c r="B71" s="34"/>
      <c r="C71" s="34"/>
      <c r="D71" s="10"/>
      <c r="E71" s="10"/>
      <c r="F71" s="10"/>
      <c r="G71" s="10"/>
      <c r="H71" s="10"/>
      <c r="I71" s="10"/>
      <c r="J71" s="10"/>
      <c r="K71" s="10"/>
      <c r="L71" s="32"/>
      <c r="M71" s="12"/>
      <c r="N71" s="12"/>
      <c r="O71" s="12"/>
      <c r="P71" s="12"/>
      <c r="Q71" s="12"/>
      <c r="R71" s="12"/>
      <c r="S71" s="12"/>
      <c r="T71" s="12"/>
      <c r="U71" s="12"/>
      <c r="V71" s="12"/>
      <c r="W71" s="12"/>
      <c r="X71" s="12"/>
      <c r="Y71" s="12"/>
      <c r="Z71" s="12"/>
      <c r="AA71" s="12"/>
      <c r="AB71" s="12"/>
      <c r="AC71" s="12"/>
      <c r="AD71" s="12"/>
      <c r="AE71" s="12"/>
      <c r="AF71" s="12"/>
      <c r="AG71" s="12"/>
      <c r="AH71" s="12"/>
    </row>
    <row r="72" spans="2:38" s="5" customFormat="1" x14ac:dyDescent="0.3">
      <c r="L72" s="32"/>
      <c r="M72" s="12"/>
      <c r="N72" s="12"/>
      <c r="O72" s="12"/>
      <c r="P72" s="12"/>
      <c r="Q72" s="12"/>
      <c r="R72" s="12"/>
      <c r="S72" s="12"/>
      <c r="T72" s="12"/>
      <c r="U72" s="12"/>
      <c r="V72" s="12"/>
      <c r="W72" s="12"/>
      <c r="X72" s="12"/>
      <c r="Y72" s="12"/>
      <c r="Z72" s="12"/>
      <c r="AA72" s="12"/>
      <c r="AB72" s="12"/>
      <c r="AC72" s="12"/>
      <c r="AD72" s="12"/>
      <c r="AE72" s="12"/>
      <c r="AF72" s="12"/>
      <c r="AG72" s="12"/>
      <c r="AH72" s="12"/>
    </row>
    <row r="73" spans="2:38" s="5" customFormat="1" ht="12.75" customHeight="1" x14ac:dyDescent="0.3">
      <c r="L73" s="32"/>
      <c r="M73" s="12"/>
      <c r="N73" s="12"/>
      <c r="O73" s="12"/>
      <c r="P73" s="12"/>
      <c r="Q73" s="12"/>
      <c r="R73" s="12"/>
      <c r="S73" s="12"/>
      <c r="T73" s="12"/>
      <c r="U73" s="12"/>
      <c r="V73" s="12"/>
      <c r="W73" s="12"/>
      <c r="X73" s="12"/>
      <c r="Y73" s="12"/>
      <c r="Z73" s="12"/>
      <c r="AA73" s="12"/>
      <c r="AB73" s="12"/>
      <c r="AC73" s="12"/>
      <c r="AD73" s="12"/>
      <c r="AE73" s="12"/>
      <c r="AF73" s="12"/>
      <c r="AG73" s="12"/>
      <c r="AH73" s="12"/>
    </row>
    <row r="74" spans="2:38" s="5" customFormat="1" ht="14.25" customHeight="1" x14ac:dyDescent="0.3">
      <c r="L74" s="32"/>
      <c r="M74" s="48"/>
      <c r="N74" s="48"/>
      <c r="O74" s="48"/>
      <c r="P74" s="48"/>
      <c r="Q74" s="12"/>
      <c r="R74" s="12"/>
      <c r="S74" s="12"/>
      <c r="T74" s="12"/>
      <c r="U74" s="12"/>
      <c r="V74" s="12"/>
      <c r="W74" s="12"/>
      <c r="X74" s="12"/>
      <c r="Y74" s="12"/>
      <c r="Z74" s="12"/>
      <c r="AA74" s="12"/>
      <c r="AB74" s="12"/>
      <c r="AC74" s="12"/>
      <c r="AD74" s="12"/>
      <c r="AE74" s="12"/>
      <c r="AF74" s="12"/>
      <c r="AG74" s="12"/>
      <c r="AH74" s="12"/>
    </row>
    <row r="75" spans="2:38" s="49" customFormat="1" x14ac:dyDescent="0.3">
      <c r="L75" s="32"/>
      <c r="M75" s="10"/>
      <c r="N75" s="10"/>
      <c r="O75" s="10"/>
      <c r="P75" s="10"/>
      <c r="Q75" s="48"/>
      <c r="R75" s="48"/>
      <c r="S75" s="48"/>
      <c r="T75" s="48"/>
      <c r="U75" s="48"/>
      <c r="V75" s="48"/>
      <c r="W75" s="48"/>
      <c r="X75" s="48"/>
      <c r="Y75" s="48"/>
      <c r="Z75" s="48"/>
      <c r="AA75" s="48"/>
      <c r="AB75" s="48"/>
      <c r="AC75" s="48"/>
      <c r="AD75" s="48"/>
      <c r="AE75" s="48"/>
      <c r="AF75" s="48"/>
      <c r="AG75" s="48"/>
      <c r="AH75" s="48"/>
    </row>
    <row r="76" spans="2:38" x14ac:dyDescent="0.3">
      <c r="L76" s="32"/>
      <c r="P76" s="10"/>
      <c r="AI76" s="7"/>
      <c r="AJ76" s="7"/>
      <c r="AK76" s="7"/>
      <c r="AL76" s="7"/>
    </row>
    <row r="77" spans="2:38" x14ac:dyDescent="0.3">
      <c r="L77" s="32"/>
      <c r="P77" s="10"/>
      <c r="AI77" s="7"/>
      <c r="AJ77" s="7"/>
      <c r="AK77" s="7"/>
      <c r="AL77" s="7"/>
    </row>
    <row r="78" spans="2:38" x14ac:dyDescent="0.3">
      <c r="L78" s="32"/>
      <c r="P78" s="10"/>
      <c r="AI78" s="7"/>
      <c r="AJ78" s="7"/>
      <c r="AK78" s="7"/>
      <c r="AL78" s="7"/>
    </row>
    <row r="79" spans="2:38" x14ac:dyDescent="0.3">
      <c r="AI79" s="7"/>
      <c r="AJ79" s="7"/>
      <c r="AK79" s="7"/>
      <c r="AL79" s="7"/>
    </row>
  </sheetData>
  <sheetProtection algorithmName="SHA-512" hashValue="fnY6v2gDJ8/nC4B7sdEoKjWcnRYT7/9IpksDj1snkvpKk06xabtxR5NbO8ezAWRVYozDn7arZYZzGJEWcSBVtA==" saltValue="YJoUozy9TjbOD9lav0Io4Q==" spinCount="100000" sheet="1" objects="1" scenarios="1"/>
  <conditionalFormatting sqref="D2:O2">
    <cfRule type="cellIs" dxfId="1" priority="1" stopIfTrue="1" operator="between">
      <formula>1</formula>
      <formula>25</formula>
    </cfRule>
  </conditionalFormatting>
  <pageMargins left="0.25" right="0.25" top="0.75" bottom="0.75" header="0.3" footer="0.3"/>
  <pageSetup scale="54" orientation="landscape" r:id="rId1"/>
  <headerFooter alignWithMargins="0"/>
  <colBreaks count="1" manualBreakCount="1">
    <brk id="1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pageSetUpPr fitToPage="1"/>
  </sheetPr>
  <dimension ref="A1:AL74"/>
  <sheetViews>
    <sheetView topLeftCell="C38" zoomScale="80" zoomScaleNormal="80" workbookViewId="0">
      <selection activeCell="L54" sqref="L54"/>
    </sheetView>
  </sheetViews>
  <sheetFormatPr defaultColWidth="9.1796875" defaultRowHeight="13" x14ac:dyDescent="0.3"/>
  <cols>
    <col min="1" max="1" width="35.1796875" style="7" customWidth="1"/>
    <col min="2" max="2" width="47.1796875" style="7" customWidth="1"/>
    <col min="3" max="3" width="8.81640625" style="7" bestFit="1" customWidth="1"/>
    <col min="4" max="15" width="13.1796875" style="10" bestFit="1" customWidth="1"/>
    <col min="16" max="16" width="13.1796875" style="32" bestFit="1" customWidth="1"/>
    <col min="17" max="17" width="21.81640625" style="10" customWidth="1"/>
    <col min="18" max="38" width="9.1796875" style="10"/>
    <col min="39" max="16384" width="9.1796875" style="7"/>
  </cols>
  <sheetData>
    <row r="1" spans="2:38" ht="36.65" customHeight="1" thickBot="1" x14ac:dyDescent="0.45">
      <c r="B1" s="195" t="s">
        <v>172</v>
      </c>
      <c r="C1" s="1"/>
      <c r="D1" s="8"/>
      <c r="E1" s="7"/>
      <c r="F1" s="8"/>
      <c r="G1" s="8"/>
      <c r="H1" s="8"/>
      <c r="I1" s="8"/>
      <c r="J1" s="8"/>
      <c r="K1" s="8"/>
      <c r="L1" s="8"/>
      <c r="M1" s="8"/>
      <c r="N1" s="8"/>
      <c r="O1" s="8"/>
      <c r="P1" s="9"/>
    </row>
    <row r="2" spans="2:38" s="49" customFormat="1" x14ac:dyDescent="0.3">
      <c r="B2" s="163" t="s">
        <v>47</v>
      </c>
      <c r="C2" s="164"/>
      <c r="D2" s="161">
        <f>IF('ÉTAPE 1 - Démarrage'!C3&lt;&gt;"",DATE(YEAR('ÉTAPE 1 - Démarrage'!$C$3),MONTH('ÉTAPE 1 - Démarrage'!$C$3)+13,),'ÉTAPE 2 - Flux - Année 1 '!O2+1)</f>
        <v>13</v>
      </c>
      <c r="E2" s="161">
        <f>IF('ÉTAPE 1 - Démarrage'!$C$3&lt;&gt;"",DATE(YEAR($D$2),MONTH($D$2)+2,),D2+1)</f>
        <v>14</v>
      </c>
      <c r="F2" s="161">
        <f>IF('ÉTAPE 1 - Démarrage'!$C$3&lt;&gt;"",DATE(YEAR($D$2),MONTH($D$2)+3,),E2+1)</f>
        <v>15</v>
      </c>
      <c r="G2" s="161">
        <f>IF('ÉTAPE 1 - Démarrage'!$C$3&lt;&gt;"",DATE(YEAR($D$2),MONTH($D$2)+4,),F2+1)</f>
        <v>16</v>
      </c>
      <c r="H2" s="161">
        <f>IF('ÉTAPE 1 - Démarrage'!$C$3&lt;&gt;"",DATE(YEAR($D$2),MONTH($D$2)+5,),G2+1)</f>
        <v>17</v>
      </c>
      <c r="I2" s="161">
        <f>IF('ÉTAPE 1 - Démarrage'!$C$3&lt;&gt;"",DATE(YEAR($D$2),MONTH($D$2)+6,),H2+1)</f>
        <v>18</v>
      </c>
      <c r="J2" s="161">
        <f>IF('ÉTAPE 1 - Démarrage'!$C$3&lt;&gt;"",DATE(YEAR($D$2),MONTH($D$2)+7,),I2+1)</f>
        <v>19</v>
      </c>
      <c r="K2" s="161">
        <f>IF('ÉTAPE 1 - Démarrage'!$C$3&lt;&gt;"",DATE(YEAR($D$2),MONTH($D$2)+8,),J2+1)</f>
        <v>20</v>
      </c>
      <c r="L2" s="161">
        <f>IF('ÉTAPE 1 - Démarrage'!$C$3&lt;&gt;"",DATE(YEAR($D$2),MONTH($D$2)+9,),K2+1)</f>
        <v>21</v>
      </c>
      <c r="M2" s="161">
        <f>IF('ÉTAPE 1 - Démarrage'!$C$3&lt;&gt;"",DATE(YEAR($D$2),MONTH($D$2)+10,),L2+1)</f>
        <v>22</v>
      </c>
      <c r="N2" s="161">
        <f>IF('ÉTAPE 1 - Démarrage'!$C$3&lt;&gt;"",DATE(YEAR($D$2),MONTH($D$2)+11,),M2+1)</f>
        <v>23</v>
      </c>
      <c r="O2" s="161">
        <f>IF('ÉTAPE 1 - Démarrage'!$C$3&lt;&gt;"",DATE(YEAR($D$2),MONTH($D$2)+12,),N2+1)</f>
        <v>24</v>
      </c>
      <c r="P2" s="162" t="s">
        <v>0</v>
      </c>
      <c r="Q2" s="48"/>
      <c r="R2" s="48"/>
      <c r="S2" s="48"/>
      <c r="T2" s="48"/>
      <c r="U2" s="48"/>
      <c r="V2" s="48"/>
      <c r="W2" s="48"/>
      <c r="X2" s="48"/>
      <c r="Y2" s="48"/>
      <c r="Z2" s="48"/>
      <c r="AA2" s="48"/>
      <c r="AB2" s="48"/>
      <c r="AC2" s="48"/>
      <c r="AD2" s="48"/>
      <c r="AE2" s="48"/>
      <c r="AF2" s="48"/>
      <c r="AG2" s="48"/>
      <c r="AH2" s="48"/>
      <c r="AI2" s="48"/>
      <c r="AJ2" s="48"/>
      <c r="AK2" s="48"/>
      <c r="AL2" s="48"/>
    </row>
    <row r="3" spans="2:38" s="5" customFormat="1" x14ac:dyDescent="0.3">
      <c r="B3" s="13" t="str">
        <f>'ÉTAPE 2 - Flux - Année 1 '!B3</f>
        <v>Prévisions des ventes</v>
      </c>
      <c r="C3" s="14"/>
      <c r="D3" s="15" t="str">
        <f>IF('ÉTAPE 1 - Démarrage'!$C$3&lt;&gt;"",13+C3,"")</f>
        <v/>
      </c>
      <c r="E3" s="16" t="str">
        <f>IF('ÉTAPE 1 - Démarrage'!$C$3&lt;&gt;"",1+D3,"")</f>
        <v/>
      </c>
      <c r="F3" s="16" t="str">
        <f>IF('ÉTAPE 1 - Démarrage'!$C$3&lt;&gt;"",1+E3,"")</f>
        <v/>
      </c>
      <c r="G3" s="16" t="str">
        <f>IF('ÉTAPE 1 - Démarrage'!$C$3&lt;&gt;"",1+F3,"")</f>
        <v/>
      </c>
      <c r="H3" s="16" t="str">
        <f>IF('ÉTAPE 1 - Démarrage'!$C$3&lt;&gt;"",1+G3,"")</f>
        <v/>
      </c>
      <c r="I3" s="16" t="str">
        <f>IF('ÉTAPE 1 - Démarrage'!$C$3&lt;&gt;"",1+H3,"")</f>
        <v/>
      </c>
      <c r="J3" s="16" t="str">
        <f>IF('ÉTAPE 1 - Démarrage'!$C$3&lt;&gt;"",1+I3,"")</f>
        <v/>
      </c>
      <c r="K3" s="16" t="str">
        <f>IF('ÉTAPE 1 - Démarrage'!$C$3&lt;&gt;"",1+J3,"")</f>
        <v/>
      </c>
      <c r="L3" s="16" t="str">
        <f>IF('ÉTAPE 1 - Démarrage'!$C$3&lt;&gt;"",1+K3,"")</f>
        <v/>
      </c>
      <c r="M3" s="16" t="str">
        <f>IF('ÉTAPE 1 - Démarrage'!$C$3&lt;&gt;"",1+L3,"")</f>
        <v/>
      </c>
      <c r="N3" s="16" t="str">
        <f>IF('ÉTAPE 1 - Démarrage'!$C$3&lt;&gt;"",1+M3,"")</f>
        <v/>
      </c>
      <c r="O3" s="16" t="str">
        <f>IF('ÉTAPE 1 - Démarrage'!$C$3&lt;&gt;"",1+N3,"")</f>
        <v/>
      </c>
      <c r="P3" s="17"/>
      <c r="Q3" s="12"/>
      <c r="R3" s="12"/>
      <c r="S3" s="12"/>
      <c r="T3" s="12"/>
      <c r="U3" s="12"/>
      <c r="V3" s="12"/>
      <c r="W3" s="12"/>
      <c r="X3" s="12"/>
      <c r="Y3" s="12"/>
      <c r="Z3" s="12"/>
      <c r="AA3" s="12"/>
      <c r="AB3" s="12"/>
      <c r="AC3" s="12"/>
      <c r="AD3" s="12"/>
      <c r="AE3" s="12"/>
      <c r="AF3" s="12"/>
      <c r="AG3" s="12"/>
      <c r="AH3" s="12"/>
      <c r="AI3" s="12"/>
      <c r="AJ3" s="12"/>
      <c r="AK3" s="12"/>
      <c r="AL3" s="12"/>
    </row>
    <row r="4" spans="2:38" s="5" customFormat="1" x14ac:dyDescent="0.3">
      <c r="B4" s="50" t="str">
        <f>'ÉTAPE 2 - Flux - Année 1 '!B4</f>
        <v>Ventes catégorie 1</v>
      </c>
      <c r="C4" s="18"/>
      <c r="D4" s="152"/>
      <c r="E4" s="152"/>
      <c r="F4" s="152"/>
      <c r="G4" s="152"/>
      <c r="H4" s="152"/>
      <c r="I4" s="152"/>
      <c r="J4" s="152"/>
      <c r="K4" s="152"/>
      <c r="L4" s="152"/>
      <c r="M4" s="152"/>
      <c r="N4" s="152"/>
      <c r="O4" s="152"/>
      <c r="P4" s="19">
        <f t="shared" ref="P4:P12" si="0">SUM(D4:O4)</f>
        <v>0</v>
      </c>
      <c r="Q4" s="12"/>
      <c r="R4" s="12"/>
      <c r="S4" s="12"/>
      <c r="T4" s="12"/>
      <c r="U4" s="12"/>
      <c r="V4" s="12"/>
      <c r="W4" s="12"/>
      <c r="X4" s="12"/>
      <c r="Y4" s="12"/>
      <c r="Z4" s="12"/>
      <c r="AA4" s="12"/>
      <c r="AB4" s="12"/>
      <c r="AC4" s="12"/>
      <c r="AD4" s="12"/>
      <c r="AE4" s="12"/>
      <c r="AF4" s="12"/>
      <c r="AG4" s="12"/>
      <c r="AH4" s="12"/>
      <c r="AI4" s="12"/>
      <c r="AJ4" s="12"/>
      <c r="AK4" s="12"/>
      <c r="AL4" s="12"/>
    </row>
    <row r="5" spans="2:38" x14ac:dyDescent="0.3">
      <c r="B5" s="50" t="str">
        <f>'ÉTAPE 2 - Flux - Année 1 '!B5</f>
        <v>Ventes catégorie 2</v>
      </c>
      <c r="C5" s="18"/>
      <c r="D5" s="152"/>
      <c r="E5" s="152"/>
      <c r="F5" s="152"/>
      <c r="G5" s="152"/>
      <c r="H5" s="152"/>
      <c r="I5" s="152"/>
      <c r="J5" s="152"/>
      <c r="K5" s="152"/>
      <c r="L5" s="152"/>
      <c r="M5" s="152"/>
      <c r="N5" s="152"/>
      <c r="O5" s="152"/>
      <c r="P5" s="19">
        <f t="shared" si="0"/>
        <v>0</v>
      </c>
    </row>
    <row r="6" spans="2:38" x14ac:dyDescent="0.3">
      <c r="B6" s="50" t="str">
        <f>'ÉTAPE 2 - Flux - Année 1 '!B6</f>
        <v>Ventes catégorie 3</v>
      </c>
      <c r="C6" s="18"/>
      <c r="D6" s="152"/>
      <c r="E6" s="152"/>
      <c r="F6" s="152"/>
      <c r="G6" s="152"/>
      <c r="H6" s="152"/>
      <c r="I6" s="152"/>
      <c r="J6" s="152"/>
      <c r="K6" s="152"/>
      <c r="L6" s="152"/>
      <c r="M6" s="152"/>
      <c r="N6" s="152"/>
      <c r="O6" s="152"/>
      <c r="P6" s="19">
        <f t="shared" si="0"/>
        <v>0</v>
      </c>
    </row>
    <row r="7" spans="2:38" x14ac:dyDescent="0.3">
      <c r="B7" s="50" t="str">
        <f>'ÉTAPE 2 - Flux - Année 1 '!B7</f>
        <v>Ventes catégorie 4</v>
      </c>
      <c r="C7" s="18"/>
      <c r="D7" s="152"/>
      <c r="E7" s="152"/>
      <c r="F7" s="152"/>
      <c r="G7" s="152"/>
      <c r="H7" s="152"/>
      <c r="I7" s="152"/>
      <c r="J7" s="152"/>
      <c r="K7" s="152"/>
      <c r="L7" s="152"/>
      <c r="M7" s="152"/>
      <c r="N7" s="152"/>
      <c r="O7" s="152"/>
      <c r="P7" s="19">
        <f t="shared" si="0"/>
        <v>0</v>
      </c>
    </row>
    <row r="8" spans="2:38" x14ac:dyDescent="0.3">
      <c r="B8" s="13" t="str">
        <f>'ÉTAPE 2 - Flux - Année 1 '!B8</f>
        <v>Revenus des ventes</v>
      </c>
      <c r="C8" s="14" t="s">
        <v>1</v>
      </c>
      <c r="D8" s="15"/>
      <c r="E8" s="16"/>
      <c r="F8" s="16"/>
      <c r="G8" s="16"/>
      <c r="H8" s="16"/>
      <c r="I8" s="16"/>
      <c r="J8" s="16"/>
      <c r="K8" s="16"/>
      <c r="L8" s="16"/>
      <c r="M8" s="16"/>
      <c r="N8" s="16"/>
      <c r="O8" s="16"/>
      <c r="P8" s="17"/>
      <c r="Q8" s="12" t="s">
        <v>87</v>
      </c>
    </row>
    <row r="9" spans="2:38" x14ac:dyDescent="0.3">
      <c r="B9" s="20" t="str">
        <f>B4</f>
        <v>Ventes catégorie 1</v>
      </c>
      <c r="C9" s="150">
        <v>0</v>
      </c>
      <c r="D9" s="151">
        <f t="shared" ref="D9:O9" si="1">$C9*D4</f>
        <v>0</v>
      </c>
      <c r="E9" s="151">
        <f t="shared" si="1"/>
        <v>0</v>
      </c>
      <c r="F9" s="151">
        <f t="shared" si="1"/>
        <v>0</v>
      </c>
      <c r="G9" s="151">
        <f t="shared" si="1"/>
        <v>0</v>
      </c>
      <c r="H9" s="151">
        <f t="shared" si="1"/>
        <v>0</v>
      </c>
      <c r="I9" s="151">
        <f t="shared" si="1"/>
        <v>0</v>
      </c>
      <c r="J9" s="151">
        <f t="shared" si="1"/>
        <v>0</v>
      </c>
      <c r="K9" s="151">
        <f t="shared" si="1"/>
        <v>0</v>
      </c>
      <c r="L9" s="151">
        <f t="shared" si="1"/>
        <v>0</v>
      </c>
      <c r="M9" s="151">
        <f t="shared" si="1"/>
        <v>0</v>
      </c>
      <c r="N9" s="151">
        <f t="shared" si="1"/>
        <v>0</v>
      </c>
      <c r="O9" s="151">
        <f t="shared" si="1"/>
        <v>0</v>
      </c>
      <c r="P9" s="21">
        <f t="shared" si="0"/>
        <v>0</v>
      </c>
      <c r="Q9" s="85" t="str">
        <f>IFERROR(+P9/$P$13,"")</f>
        <v/>
      </c>
    </row>
    <row r="10" spans="2:38" x14ac:dyDescent="0.3">
      <c r="B10" s="20" t="str">
        <f>+B5</f>
        <v>Ventes catégorie 2</v>
      </c>
      <c r="C10" s="150">
        <v>0</v>
      </c>
      <c r="D10" s="151">
        <f t="shared" ref="D10:O10" si="2">$C10*D5</f>
        <v>0</v>
      </c>
      <c r="E10" s="151">
        <f t="shared" si="2"/>
        <v>0</v>
      </c>
      <c r="F10" s="151">
        <f t="shared" si="2"/>
        <v>0</v>
      </c>
      <c r="G10" s="151">
        <f t="shared" si="2"/>
        <v>0</v>
      </c>
      <c r="H10" s="151">
        <f t="shared" si="2"/>
        <v>0</v>
      </c>
      <c r="I10" s="151">
        <f t="shared" si="2"/>
        <v>0</v>
      </c>
      <c r="J10" s="151">
        <f t="shared" si="2"/>
        <v>0</v>
      </c>
      <c r="K10" s="151">
        <f t="shared" si="2"/>
        <v>0</v>
      </c>
      <c r="L10" s="151">
        <f t="shared" si="2"/>
        <v>0</v>
      </c>
      <c r="M10" s="151">
        <f t="shared" si="2"/>
        <v>0</v>
      </c>
      <c r="N10" s="151">
        <f t="shared" si="2"/>
        <v>0</v>
      </c>
      <c r="O10" s="151">
        <f t="shared" si="2"/>
        <v>0</v>
      </c>
      <c r="P10" s="21">
        <f t="shared" si="0"/>
        <v>0</v>
      </c>
      <c r="Q10" s="85" t="str">
        <f>IFERROR(+P10/$P$13,"")</f>
        <v/>
      </c>
    </row>
    <row r="11" spans="2:38" s="5" customFormat="1" x14ac:dyDescent="0.3">
      <c r="B11" s="20" t="str">
        <f>+B6</f>
        <v>Ventes catégorie 3</v>
      </c>
      <c r="C11" s="150">
        <v>0</v>
      </c>
      <c r="D11" s="151">
        <f t="shared" ref="D11:O11" si="3">$C11*D6</f>
        <v>0</v>
      </c>
      <c r="E11" s="151">
        <f t="shared" si="3"/>
        <v>0</v>
      </c>
      <c r="F11" s="151">
        <f t="shared" si="3"/>
        <v>0</v>
      </c>
      <c r="G11" s="151">
        <f t="shared" si="3"/>
        <v>0</v>
      </c>
      <c r="H11" s="151">
        <f t="shared" si="3"/>
        <v>0</v>
      </c>
      <c r="I11" s="151">
        <f t="shared" si="3"/>
        <v>0</v>
      </c>
      <c r="J11" s="151">
        <f t="shared" si="3"/>
        <v>0</v>
      </c>
      <c r="K11" s="151">
        <f t="shared" si="3"/>
        <v>0</v>
      </c>
      <c r="L11" s="151">
        <f t="shared" si="3"/>
        <v>0</v>
      </c>
      <c r="M11" s="151">
        <f t="shared" si="3"/>
        <v>0</v>
      </c>
      <c r="N11" s="151">
        <f t="shared" si="3"/>
        <v>0</v>
      </c>
      <c r="O11" s="151">
        <f t="shared" si="3"/>
        <v>0</v>
      </c>
      <c r="P11" s="21">
        <f t="shared" si="0"/>
        <v>0</v>
      </c>
      <c r="Q11" s="85" t="str">
        <f>IFERROR(+P11/$P$13,"")</f>
        <v/>
      </c>
      <c r="R11" s="12"/>
      <c r="S11" s="12"/>
      <c r="T11" s="12"/>
      <c r="U11" s="12"/>
      <c r="V11" s="12"/>
      <c r="W11" s="12"/>
      <c r="X11" s="12"/>
      <c r="Y11" s="12"/>
      <c r="Z11" s="12"/>
      <c r="AA11" s="12"/>
      <c r="AB11" s="12"/>
      <c r="AC11" s="12"/>
      <c r="AD11" s="12"/>
      <c r="AE11" s="12"/>
      <c r="AF11" s="12"/>
      <c r="AG11" s="12"/>
      <c r="AH11" s="12"/>
      <c r="AI11" s="12"/>
      <c r="AJ11" s="12"/>
      <c r="AK11" s="12"/>
      <c r="AL11" s="12"/>
    </row>
    <row r="12" spans="2:38" s="5" customFormat="1" x14ac:dyDescent="0.3">
      <c r="B12" s="20" t="str">
        <f>+B7</f>
        <v>Ventes catégorie 4</v>
      </c>
      <c r="C12" s="150">
        <v>0</v>
      </c>
      <c r="D12" s="151">
        <f t="shared" ref="D12:O12" si="4">$C12*D7</f>
        <v>0</v>
      </c>
      <c r="E12" s="151">
        <f t="shared" si="4"/>
        <v>0</v>
      </c>
      <c r="F12" s="151">
        <f t="shared" si="4"/>
        <v>0</v>
      </c>
      <c r="G12" s="151">
        <f t="shared" si="4"/>
        <v>0</v>
      </c>
      <c r="H12" s="151">
        <f t="shared" si="4"/>
        <v>0</v>
      </c>
      <c r="I12" s="151">
        <f t="shared" si="4"/>
        <v>0</v>
      </c>
      <c r="J12" s="151">
        <f t="shared" si="4"/>
        <v>0</v>
      </c>
      <c r="K12" s="151">
        <f t="shared" si="4"/>
        <v>0</v>
      </c>
      <c r="L12" s="151">
        <f t="shared" si="4"/>
        <v>0</v>
      </c>
      <c r="M12" s="151">
        <f t="shared" si="4"/>
        <v>0</v>
      </c>
      <c r="N12" s="151">
        <f t="shared" si="4"/>
        <v>0</v>
      </c>
      <c r="O12" s="151">
        <f t="shared" si="4"/>
        <v>0</v>
      </c>
      <c r="P12" s="21">
        <f t="shared" si="0"/>
        <v>0</v>
      </c>
      <c r="Q12" s="85" t="str">
        <f>IFERROR(+P12/$P$13,"")</f>
        <v/>
      </c>
      <c r="R12" s="12"/>
      <c r="S12" s="12"/>
      <c r="T12" s="12"/>
      <c r="U12" s="12"/>
      <c r="V12" s="12"/>
      <c r="W12" s="12"/>
      <c r="X12" s="12"/>
      <c r="Y12" s="12"/>
      <c r="Z12" s="12"/>
      <c r="AA12" s="12"/>
      <c r="AB12" s="12"/>
      <c r="AC12" s="12"/>
      <c r="AD12" s="12"/>
      <c r="AE12" s="12"/>
      <c r="AF12" s="12"/>
      <c r="AG12" s="12"/>
      <c r="AH12" s="12"/>
      <c r="AI12" s="12"/>
      <c r="AJ12" s="12"/>
      <c r="AK12" s="12"/>
      <c r="AL12" s="12"/>
    </row>
    <row r="13" spans="2:38" x14ac:dyDescent="0.3">
      <c r="B13" s="76" t="s">
        <v>54</v>
      </c>
      <c r="C13" s="77"/>
      <c r="D13" s="78">
        <f t="shared" ref="D13:O13" si="5">SUM(D9:D12)</f>
        <v>0</v>
      </c>
      <c r="E13" s="78">
        <f t="shared" si="5"/>
        <v>0</v>
      </c>
      <c r="F13" s="78">
        <f t="shared" si="5"/>
        <v>0</v>
      </c>
      <c r="G13" s="78">
        <f t="shared" si="5"/>
        <v>0</v>
      </c>
      <c r="H13" s="78">
        <f t="shared" si="5"/>
        <v>0</v>
      </c>
      <c r="I13" s="78">
        <f t="shared" si="5"/>
        <v>0</v>
      </c>
      <c r="J13" s="78">
        <f t="shared" si="5"/>
        <v>0</v>
      </c>
      <c r="K13" s="78">
        <f t="shared" si="5"/>
        <v>0</v>
      </c>
      <c r="L13" s="78">
        <f t="shared" si="5"/>
        <v>0</v>
      </c>
      <c r="M13" s="78">
        <f t="shared" si="5"/>
        <v>0</v>
      </c>
      <c r="N13" s="78">
        <f t="shared" si="5"/>
        <v>0</v>
      </c>
      <c r="O13" s="78">
        <f t="shared" si="5"/>
        <v>0</v>
      </c>
      <c r="P13" s="75">
        <f t="shared" ref="P13:P18" si="6">SUM(D13:O13)</f>
        <v>0</v>
      </c>
      <c r="R13" s="12"/>
    </row>
    <row r="14" spans="2:38" x14ac:dyDescent="0.3">
      <c r="B14" s="20" t="str">
        <f>'ÉTAPE 1 - Démarrage'!D5</f>
        <v>Contribution du propriétaire</v>
      </c>
      <c r="C14" s="24"/>
      <c r="D14" s="149"/>
      <c r="E14" s="149"/>
      <c r="F14" s="149"/>
      <c r="G14" s="149"/>
      <c r="H14" s="149"/>
      <c r="I14" s="149"/>
      <c r="J14" s="149"/>
      <c r="K14" s="149"/>
      <c r="L14" s="149"/>
      <c r="M14" s="149"/>
      <c r="N14" s="149"/>
      <c r="O14" s="149"/>
      <c r="P14" s="21">
        <f t="shared" si="6"/>
        <v>0</v>
      </c>
      <c r="Q14" s="22"/>
    </row>
    <row r="15" spans="2:38" x14ac:dyDescent="0.3">
      <c r="B15" s="153"/>
      <c r="C15" s="24"/>
      <c r="D15" s="149"/>
      <c r="E15" s="149"/>
      <c r="F15" s="149"/>
      <c r="G15" s="149"/>
      <c r="H15" s="149"/>
      <c r="I15" s="149"/>
      <c r="J15" s="149"/>
      <c r="K15" s="149"/>
      <c r="L15" s="149"/>
      <c r="M15" s="149"/>
      <c r="N15" s="149"/>
      <c r="O15" s="149"/>
      <c r="P15" s="21">
        <f t="shared" si="6"/>
        <v>0</v>
      </c>
      <c r="Q15" s="22"/>
    </row>
    <row r="16" spans="2:38" x14ac:dyDescent="0.3">
      <c r="B16" s="153"/>
      <c r="C16" s="24"/>
      <c r="D16" s="149"/>
      <c r="E16" s="149"/>
      <c r="F16" s="149"/>
      <c r="G16" s="149"/>
      <c r="H16" s="149"/>
      <c r="I16" s="149"/>
      <c r="J16" s="149"/>
      <c r="K16" s="149"/>
      <c r="L16" s="149"/>
      <c r="M16" s="149"/>
      <c r="N16" s="149"/>
      <c r="O16" s="149"/>
      <c r="P16" s="21">
        <f t="shared" si="6"/>
        <v>0</v>
      </c>
      <c r="Q16" s="22"/>
    </row>
    <row r="17" spans="2:38" s="5" customFormat="1" x14ac:dyDescent="0.3">
      <c r="B17" s="76" t="s">
        <v>68</v>
      </c>
      <c r="C17" s="77"/>
      <c r="D17" s="78">
        <f t="shared" ref="D17:O17" si="7">SUM(D14:D16)</f>
        <v>0</v>
      </c>
      <c r="E17" s="78">
        <f t="shared" si="7"/>
        <v>0</v>
      </c>
      <c r="F17" s="78">
        <f t="shared" si="7"/>
        <v>0</v>
      </c>
      <c r="G17" s="78">
        <f t="shared" si="7"/>
        <v>0</v>
      </c>
      <c r="H17" s="78">
        <f t="shared" si="7"/>
        <v>0</v>
      </c>
      <c r="I17" s="78">
        <f t="shared" si="7"/>
        <v>0</v>
      </c>
      <c r="J17" s="78">
        <f t="shared" si="7"/>
        <v>0</v>
      </c>
      <c r="K17" s="78">
        <f t="shared" si="7"/>
        <v>0</v>
      </c>
      <c r="L17" s="78">
        <f t="shared" si="7"/>
        <v>0</v>
      </c>
      <c r="M17" s="78">
        <f t="shared" si="7"/>
        <v>0</v>
      </c>
      <c r="N17" s="78">
        <f t="shared" si="7"/>
        <v>0</v>
      </c>
      <c r="O17" s="78">
        <f t="shared" si="7"/>
        <v>0</v>
      </c>
      <c r="P17" s="75">
        <f t="shared" si="6"/>
        <v>0</v>
      </c>
      <c r="Q17" s="12"/>
      <c r="R17" s="12"/>
      <c r="S17" s="12"/>
      <c r="T17" s="12"/>
      <c r="U17" s="12"/>
      <c r="V17" s="12"/>
      <c r="W17" s="12"/>
      <c r="X17" s="12"/>
      <c r="Y17" s="12"/>
      <c r="Z17" s="12"/>
      <c r="AA17" s="12"/>
      <c r="AB17" s="12"/>
      <c r="AC17" s="12"/>
      <c r="AD17" s="12"/>
      <c r="AE17" s="12"/>
      <c r="AF17" s="12"/>
      <c r="AG17" s="12"/>
      <c r="AH17" s="12"/>
      <c r="AI17" s="12"/>
      <c r="AJ17" s="12"/>
      <c r="AK17" s="12"/>
      <c r="AL17" s="12"/>
    </row>
    <row r="18" spans="2:38" x14ac:dyDescent="0.3">
      <c r="B18" s="137" t="s">
        <v>78</v>
      </c>
      <c r="C18" s="77"/>
      <c r="D18" s="78">
        <f t="shared" ref="D18:O18" si="8">+D13+D17</f>
        <v>0</v>
      </c>
      <c r="E18" s="78">
        <f t="shared" si="8"/>
        <v>0</v>
      </c>
      <c r="F18" s="78">
        <f t="shared" si="8"/>
        <v>0</v>
      </c>
      <c r="G18" s="78">
        <f t="shared" si="8"/>
        <v>0</v>
      </c>
      <c r="H18" s="78">
        <f t="shared" si="8"/>
        <v>0</v>
      </c>
      <c r="I18" s="78">
        <f t="shared" si="8"/>
        <v>0</v>
      </c>
      <c r="J18" s="78">
        <f t="shared" si="8"/>
        <v>0</v>
      </c>
      <c r="K18" s="78">
        <f t="shared" si="8"/>
        <v>0</v>
      </c>
      <c r="L18" s="78">
        <f t="shared" si="8"/>
        <v>0</v>
      </c>
      <c r="M18" s="78">
        <f t="shared" si="8"/>
        <v>0</v>
      </c>
      <c r="N18" s="78">
        <f t="shared" si="8"/>
        <v>0</v>
      </c>
      <c r="O18" s="78">
        <f t="shared" si="8"/>
        <v>0</v>
      </c>
      <c r="P18" s="75">
        <f t="shared" si="6"/>
        <v>0</v>
      </c>
    </row>
    <row r="19" spans="2:38" x14ac:dyDescent="0.3">
      <c r="B19" s="13" t="s">
        <v>69</v>
      </c>
      <c r="C19" s="14"/>
      <c r="D19" s="15"/>
      <c r="E19" s="16"/>
      <c r="F19" s="16"/>
      <c r="G19" s="16"/>
      <c r="H19" s="16"/>
      <c r="I19" s="16"/>
      <c r="J19" s="16"/>
      <c r="K19" s="16"/>
      <c r="L19" s="16"/>
      <c r="M19" s="16"/>
      <c r="N19" s="16"/>
      <c r="O19" s="16"/>
      <c r="P19" s="17"/>
    </row>
    <row r="20" spans="2:38" x14ac:dyDescent="0.3">
      <c r="B20" s="25" t="s">
        <v>70</v>
      </c>
      <c r="C20" s="26" t="str">
        <f>'ÉTAPE 2 - Flux - Année 1 '!C22</f>
        <v>% du coût des ventes</v>
      </c>
      <c r="D20" s="27"/>
      <c r="E20" s="28"/>
      <c r="F20" s="28"/>
      <c r="G20" s="28"/>
      <c r="H20" s="28"/>
      <c r="I20" s="28"/>
      <c r="J20" s="28"/>
      <c r="K20" s="28"/>
      <c r="L20" s="28"/>
      <c r="M20" s="28"/>
      <c r="N20" s="28"/>
      <c r="O20" s="28"/>
      <c r="P20" s="21"/>
    </row>
    <row r="21" spans="2:38" x14ac:dyDescent="0.3">
      <c r="B21" s="44" t="str">
        <f>B4</f>
        <v>Ventes catégorie 1</v>
      </c>
      <c r="C21" s="276">
        <v>0</v>
      </c>
      <c r="D21" s="154">
        <f t="shared" ref="D21:O21" si="9">D9*$C21</f>
        <v>0</v>
      </c>
      <c r="E21" s="154">
        <f t="shared" si="9"/>
        <v>0</v>
      </c>
      <c r="F21" s="154">
        <f t="shared" si="9"/>
        <v>0</v>
      </c>
      <c r="G21" s="154">
        <f t="shared" si="9"/>
        <v>0</v>
      </c>
      <c r="H21" s="154">
        <f t="shared" si="9"/>
        <v>0</v>
      </c>
      <c r="I21" s="154">
        <f t="shared" si="9"/>
        <v>0</v>
      </c>
      <c r="J21" s="154">
        <f t="shared" si="9"/>
        <v>0</v>
      </c>
      <c r="K21" s="154">
        <f t="shared" si="9"/>
        <v>0</v>
      </c>
      <c r="L21" s="154">
        <f t="shared" si="9"/>
        <v>0</v>
      </c>
      <c r="M21" s="154">
        <f t="shared" si="9"/>
        <v>0</v>
      </c>
      <c r="N21" s="154">
        <f t="shared" si="9"/>
        <v>0</v>
      </c>
      <c r="O21" s="154">
        <f t="shared" si="9"/>
        <v>0</v>
      </c>
      <c r="P21" s="21">
        <f>SUM(D21:O21)</f>
        <v>0</v>
      </c>
    </row>
    <row r="22" spans="2:38" s="5" customFormat="1" x14ac:dyDescent="0.3">
      <c r="B22" s="20" t="str">
        <f>+B5</f>
        <v>Ventes catégorie 2</v>
      </c>
      <c r="C22" s="276">
        <v>0</v>
      </c>
      <c r="D22" s="154">
        <f t="shared" ref="D22:O22" si="10">D10*$C22</f>
        <v>0</v>
      </c>
      <c r="E22" s="154">
        <f t="shared" si="10"/>
        <v>0</v>
      </c>
      <c r="F22" s="154">
        <f t="shared" si="10"/>
        <v>0</v>
      </c>
      <c r="G22" s="154">
        <f t="shared" si="10"/>
        <v>0</v>
      </c>
      <c r="H22" s="154">
        <f t="shared" si="10"/>
        <v>0</v>
      </c>
      <c r="I22" s="154">
        <f t="shared" si="10"/>
        <v>0</v>
      </c>
      <c r="J22" s="154">
        <f t="shared" si="10"/>
        <v>0</v>
      </c>
      <c r="K22" s="154">
        <f t="shared" si="10"/>
        <v>0</v>
      </c>
      <c r="L22" s="154">
        <f t="shared" si="10"/>
        <v>0</v>
      </c>
      <c r="M22" s="154">
        <f t="shared" si="10"/>
        <v>0</v>
      </c>
      <c r="N22" s="154">
        <f t="shared" si="10"/>
        <v>0</v>
      </c>
      <c r="O22" s="154">
        <f t="shared" si="10"/>
        <v>0</v>
      </c>
      <c r="P22" s="21">
        <f>SUM(D22:O22)</f>
        <v>0</v>
      </c>
      <c r="Q22" s="12"/>
      <c r="R22" s="12"/>
      <c r="S22" s="12"/>
      <c r="T22" s="12"/>
      <c r="U22" s="12"/>
      <c r="V22" s="12"/>
      <c r="W22" s="12"/>
      <c r="X22" s="12"/>
      <c r="Y22" s="12"/>
      <c r="Z22" s="12"/>
      <c r="AA22" s="12"/>
      <c r="AB22" s="12"/>
      <c r="AC22" s="12"/>
      <c r="AD22" s="12"/>
      <c r="AE22" s="12"/>
      <c r="AF22" s="12"/>
      <c r="AG22" s="12"/>
      <c r="AH22" s="12"/>
      <c r="AI22" s="12"/>
      <c r="AJ22" s="12"/>
      <c r="AK22" s="12"/>
      <c r="AL22" s="12"/>
    </row>
    <row r="23" spans="2:38" s="5" customFormat="1" x14ac:dyDescent="0.3">
      <c r="B23" s="20" t="str">
        <f>+B6</f>
        <v>Ventes catégorie 3</v>
      </c>
      <c r="C23" s="276">
        <v>0</v>
      </c>
      <c r="D23" s="154">
        <f t="shared" ref="D23:O23" si="11">D11*$C23</f>
        <v>0</v>
      </c>
      <c r="E23" s="154">
        <f t="shared" si="11"/>
        <v>0</v>
      </c>
      <c r="F23" s="154">
        <f t="shared" si="11"/>
        <v>0</v>
      </c>
      <c r="G23" s="154">
        <f t="shared" si="11"/>
        <v>0</v>
      </c>
      <c r="H23" s="154">
        <f t="shared" si="11"/>
        <v>0</v>
      </c>
      <c r="I23" s="154">
        <f t="shared" si="11"/>
        <v>0</v>
      </c>
      <c r="J23" s="154">
        <f t="shared" si="11"/>
        <v>0</v>
      </c>
      <c r="K23" s="154">
        <f t="shared" si="11"/>
        <v>0</v>
      </c>
      <c r="L23" s="154">
        <f t="shared" si="11"/>
        <v>0</v>
      </c>
      <c r="M23" s="154">
        <f t="shared" si="11"/>
        <v>0</v>
      </c>
      <c r="N23" s="154">
        <f t="shared" si="11"/>
        <v>0</v>
      </c>
      <c r="O23" s="154">
        <f t="shared" si="11"/>
        <v>0</v>
      </c>
      <c r="P23" s="21">
        <f>SUM(D23:O23)</f>
        <v>0</v>
      </c>
      <c r="Q23" s="12"/>
      <c r="R23" s="12"/>
      <c r="S23" s="12"/>
      <c r="T23" s="12"/>
      <c r="U23" s="12"/>
      <c r="V23" s="12"/>
      <c r="W23" s="12"/>
      <c r="X23" s="12"/>
      <c r="Y23" s="12"/>
      <c r="Z23" s="12"/>
      <c r="AA23" s="12"/>
      <c r="AB23" s="12"/>
      <c r="AC23" s="12"/>
      <c r="AD23" s="12"/>
      <c r="AE23" s="12"/>
      <c r="AF23" s="12"/>
      <c r="AG23" s="12"/>
      <c r="AH23" s="12"/>
      <c r="AI23" s="12"/>
      <c r="AJ23" s="12"/>
      <c r="AK23" s="12"/>
      <c r="AL23" s="12"/>
    </row>
    <row r="24" spans="2:38" s="5" customFormat="1" x14ac:dyDescent="0.3">
      <c r="B24" s="20" t="str">
        <f>B7</f>
        <v>Ventes catégorie 4</v>
      </c>
      <c r="C24" s="276">
        <v>0</v>
      </c>
      <c r="D24" s="154">
        <f>D12*$C24</f>
        <v>0</v>
      </c>
      <c r="E24" s="154">
        <f t="shared" ref="E24:O24" si="12">E12*$C24</f>
        <v>0</v>
      </c>
      <c r="F24" s="154">
        <f t="shared" si="12"/>
        <v>0</v>
      </c>
      <c r="G24" s="154">
        <f t="shared" si="12"/>
        <v>0</v>
      </c>
      <c r="H24" s="154">
        <f t="shared" si="12"/>
        <v>0</v>
      </c>
      <c r="I24" s="154">
        <f t="shared" si="12"/>
        <v>0</v>
      </c>
      <c r="J24" s="154">
        <f t="shared" si="12"/>
        <v>0</v>
      </c>
      <c r="K24" s="154">
        <f t="shared" si="12"/>
        <v>0</v>
      </c>
      <c r="L24" s="154">
        <f t="shared" si="12"/>
        <v>0</v>
      </c>
      <c r="M24" s="154">
        <f t="shared" si="12"/>
        <v>0</v>
      </c>
      <c r="N24" s="154">
        <f t="shared" si="12"/>
        <v>0</v>
      </c>
      <c r="O24" s="154">
        <f t="shared" si="12"/>
        <v>0</v>
      </c>
      <c r="P24" s="21">
        <f>SUM(D24:O24)</f>
        <v>0</v>
      </c>
      <c r="Q24" s="12"/>
      <c r="R24" s="12"/>
      <c r="S24" s="12"/>
      <c r="T24" s="12"/>
      <c r="U24" s="12"/>
      <c r="V24" s="12"/>
      <c r="W24" s="12"/>
      <c r="X24" s="12"/>
      <c r="Y24" s="12"/>
      <c r="Z24" s="12"/>
      <c r="AA24" s="12"/>
      <c r="AB24" s="12"/>
      <c r="AC24" s="12"/>
      <c r="AD24" s="12"/>
      <c r="AE24" s="12"/>
      <c r="AF24" s="12"/>
      <c r="AG24" s="12"/>
      <c r="AH24" s="12"/>
      <c r="AI24" s="12"/>
      <c r="AJ24" s="12"/>
      <c r="AK24" s="12"/>
      <c r="AL24" s="12"/>
    </row>
    <row r="25" spans="2:38" x14ac:dyDescent="0.3">
      <c r="B25" s="76" t="s">
        <v>71</v>
      </c>
      <c r="C25" s="77"/>
      <c r="D25" s="78">
        <f t="shared" ref="D25:P25" si="13">SUM(D21:D24)</f>
        <v>0</v>
      </c>
      <c r="E25" s="78">
        <f t="shared" si="13"/>
        <v>0</v>
      </c>
      <c r="F25" s="78">
        <f t="shared" si="13"/>
        <v>0</v>
      </c>
      <c r="G25" s="78">
        <f t="shared" si="13"/>
        <v>0</v>
      </c>
      <c r="H25" s="78">
        <f t="shared" si="13"/>
        <v>0</v>
      </c>
      <c r="I25" s="78">
        <f t="shared" si="13"/>
        <v>0</v>
      </c>
      <c r="J25" s="78">
        <f t="shared" si="13"/>
        <v>0</v>
      </c>
      <c r="K25" s="78">
        <f t="shared" si="13"/>
        <v>0</v>
      </c>
      <c r="L25" s="78">
        <f t="shared" si="13"/>
        <v>0</v>
      </c>
      <c r="M25" s="78">
        <f t="shared" si="13"/>
        <v>0</v>
      </c>
      <c r="N25" s="78">
        <f t="shared" si="13"/>
        <v>0</v>
      </c>
      <c r="O25" s="78">
        <f t="shared" si="13"/>
        <v>0</v>
      </c>
      <c r="P25" s="75">
        <f t="shared" si="13"/>
        <v>0</v>
      </c>
    </row>
    <row r="26" spans="2:38" x14ac:dyDescent="0.3">
      <c r="B26" s="29" t="s">
        <v>58</v>
      </c>
      <c r="C26" s="30"/>
      <c r="D26" s="27"/>
      <c r="E26" s="28"/>
      <c r="F26" s="28"/>
      <c r="G26" s="28"/>
      <c r="H26" s="28"/>
      <c r="I26" s="28"/>
      <c r="J26" s="28"/>
      <c r="K26" s="28"/>
      <c r="L26" s="28"/>
      <c r="M26" s="28"/>
      <c r="N26" s="28"/>
      <c r="O26" s="28"/>
      <c r="P26" s="21"/>
      <c r="Q26" s="12" t="s">
        <v>159</v>
      </c>
    </row>
    <row r="27" spans="2:38" x14ac:dyDescent="0.3">
      <c r="B27" s="117" t="str">
        <f>'ÉTAPE 2 - Flux - Année 1 '!B30</f>
        <v>Salaire du 1er propriétaire</v>
      </c>
      <c r="C27" s="281"/>
      <c r="D27" s="149"/>
      <c r="E27" s="149"/>
      <c r="F27" s="149"/>
      <c r="G27" s="149"/>
      <c r="H27" s="149"/>
      <c r="I27" s="149"/>
      <c r="J27" s="149"/>
      <c r="K27" s="149"/>
      <c r="L27" s="149"/>
      <c r="M27" s="149"/>
      <c r="N27" s="149"/>
      <c r="O27" s="149"/>
      <c r="P27" s="21">
        <f t="shared" ref="P27:P47" si="14">SUM(D27:O27)</f>
        <v>0</v>
      </c>
      <c r="Q27" s="253" t="str">
        <f>IFERROR(P27/$P$13,"")</f>
        <v/>
      </c>
    </row>
    <row r="28" spans="2:38" x14ac:dyDescent="0.3">
      <c r="B28" s="117" t="str">
        <f>'ÉTAPE 2 - Flux - Année 1 '!B31</f>
        <v>Salaire du 2e propriétaire</v>
      </c>
      <c r="C28" s="281"/>
      <c r="D28" s="149"/>
      <c r="E28" s="149"/>
      <c r="F28" s="149"/>
      <c r="G28" s="149"/>
      <c r="H28" s="149"/>
      <c r="I28" s="149"/>
      <c r="J28" s="149"/>
      <c r="K28" s="149"/>
      <c r="L28" s="149"/>
      <c r="M28" s="149"/>
      <c r="N28" s="149"/>
      <c r="O28" s="149"/>
      <c r="P28" s="21">
        <f t="shared" si="14"/>
        <v>0</v>
      </c>
      <c r="Q28" s="253" t="str">
        <f t="shared" ref="Q28:Q46" si="15">IFERROR(P28/$P$13,"")</f>
        <v/>
      </c>
    </row>
    <row r="29" spans="2:38" x14ac:dyDescent="0.3">
      <c r="B29" s="169" t="str">
        <f>'ÉTAPE 2 - Flux - Année 1 '!B32</f>
        <v>Salaires, employés ou sous-traitants</v>
      </c>
      <c r="C29" s="281"/>
      <c r="D29" s="149"/>
      <c r="E29" s="149"/>
      <c r="F29" s="149"/>
      <c r="G29" s="149"/>
      <c r="H29" s="149"/>
      <c r="I29" s="149"/>
      <c r="J29" s="149"/>
      <c r="K29" s="149"/>
      <c r="L29" s="149"/>
      <c r="M29" s="149"/>
      <c r="N29" s="149"/>
      <c r="O29" s="149"/>
      <c r="P29" s="21">
        <f t="shared" si="14"/>
        <v>0</v>
      </c>
      <c r="Q29" s="253" t="str">
        <f t="shared" si="15"/>
        <v/>
      </c>
    </row>
    <row r="30" spans="2:38" x14ac:dyDescent="0.3">
      <c r="B30" s="169" t="str">
        <f>'ÉTAPE 2 - Flux - Année 1 '!B33</f>
        <v>Frais juridiques</v>
      </c>
      <c r="C30" s="281"/>
      <c r="D30" s="149"/>
      <c r="E30" s="149"/>
      <c r="F30" s="149"/>
      <c r="G30" s="149"/>
      <c r="H30" s="149"/>
      <c r="I30" s="149"/>
      <c r="J30" s="149"/>
      <c r="K30" s="149"/>
      <c r="L30" s="149"/>
      <c r="M30" s="149"/>
      <c r="N30" s="149"/>
      <c r="O30" s="149"/>
      <c r="P30" s="21">
        <f t="shared" si="14"/>
        <v>0</v>
      </c>
      <c r="Q30" s="253" t="str">
        <f t="shared" si="15"/>
        <v/>
      </c>
    </row>
    <row r="31" spans="2:38" x14ac:dyDescent="0.3">
      <c r="B31" s="169" t="str">
        <f>'ÉTAPE 2 - Flux - Année 1 '!B34</f>
        <v>Services de comptabilité</v>
      </c>
      <c r="C31" s="281"/>
      <c r="D31" s="149"/>
      <c r="E31" s="149"/>
      <c r="F31" s="149"/>
      <c r="G31" s="149"/>
      <c r="H31" s="149"/>
      <c r="I31" s="149"/>
      <c r="J31" s="149"/>
      <c r="K31" s="149"/>
      <c r="L31" s="149"/>
      <c r="M31" s="149"/>
      <c r="N31" s="149"/>
      <c r="O31" s="149"/>
      <c r="P31" s="21">
        <f t="shared" si="14"/>
        <v>0</v>
      </c>
      <c r="Q31" s="253" t="str">
        <f t="shared" si="15"/>
        <v/>
      </c>
    </row>
    <row r="32" spans="2:38" x14ac:dyDescent="0.3">
      <c r="B32" s="169" t="str">
        <f>'ÉTAPE 2 - Flux - Année 1 '!B35</f>
        <v>Publicité et promotion</v>
      </c>
      <c r="C32" s="281"/>
      <c r="D32" s="149"/>
      <c r="E32" s="149"/>
      <c r="F32" s="149"/>
      <c r="G32" s="149"/>
      <c r="H32" s="149"/>
      <c r="I32" s="149"/>
      <c r="J32" s="149"/>
      <c r="K32" s="149"/>
      <c r="L32" s="149"/>
      <c r="M32" s="149"/>
      <c r="N32" s="149"/>
      <c r="O32" s="149"/>
      <c r="P32" s="21">
        <f t="shared" si="14"/>
        <v>0</v>
      </c>
      <c r="Q32" s="253" t="str">
        <f t="shared" si="15"/>
        <v/>
      </c>
    </row>
    <row r="33" spans="2:38" x14ac:dyDescent="0.3">
      <c r="B33" s="169" t="str">
        <f>'ÉTAPE 2 - Flux - Année 1 '!B36</f>
        <v>Loyer commercial</v>
      </c>
      <c r="C33" s="281"/>
      <c r="D33" s="149"/>
      <c r="E33" s="149"/>
      <c r="F33" s="149"/>
      <c r="G33" s="149"/>
      <c r="H33" s="149"/>
      <c r="I33" s="149"/>
      <c r="J33" s="149"/>
      <c r="K33" s="149"/>
      <c r="L33" s="149"/>
      <c r="M33" s="149"/>
      <c r="N33" s="149"/>
      <c r="O33" s="149"/>
      <c r="P33" s="21">
        <f t="shared" si="14"/>
        <v>0</v>
      </c>
      <c r="Q33" s="253" t="str">
        <f t="shared" si="15"/>
        <v/>
      </c>
    </row>
    <row r="34" spans="2:38" x14ac:dyDescent="0.3">
      <c r="B34" s="169" t="str">
        <f>'ÉTAPE 2 - Flux - Année 1 '!B37</f>
        <v>Taxes foncières</v>
      </c>
      <c r="C34" s="281"/>
      <c r="D34" s="149"/>
      <c r="E34" s="149"/>
      <c r="F34" s="149"/>
      <c r="G34" s="149"/>
      <c r="H34" s="149"/>
      <c r="I34" s="149"/>
      <c r="J34" s="149"/>
      <c r="K34" s="149"/>
      <c r="L34" s="149"/>
      <c r="M34" s="149"/>
      <c r="N34" s="149"/>
      <c r="O34" s="149"/>
      <c r="P34" s="21">
        <f t="shared" si="14"/>
        <v>0</v>
      </c>
      <c r="Q34" s="253" t="str">
        <f t="shared" si="15"/>
        <v/>
      </c>
    </row>
    <row r="35" spans="2:38" x14ac:dyDescent="0.3">
      <c r="B35" s="169" t="str">
        <f>'ÉTAPE 2 - Flux - Année 1 '!B38</f>
        <v>Services publics</v>
      </c>
      <c r="C35" s="281"/>
      <c r="D35" s="149"/>
      <c r="E35" s="149"/>
      <c r="F35" s="149"/>
      <c r="G35" s="149"/>
      <c r="H35" s="149"/>
      <c r="I35" s="149"/>
      <c r="J35" s="149"/>
      <c r="K35" s="149"/>
      <c r="L35" s="149"/>
      <c r="M35" s="149"/>
      <c r="N35" s="149"/>
      <c r="O35" s="149"/>
      <c r="P35" s="21">
        <f t="shared" si="14"/>
        <v>0</v>
      </c>
      <c r="Q35" s="253" t="str">
        <f t="shared" si="15"/>
        <v/>
      </c>
    </row>
    <row r="36" spans="2:38" x14ac:dyDescent="0.3">
      <c r="B36" s="169" t="str">
        <f>'ÉTAPE 2 - Flux - Année 1 '!B39</f>
        <v>Assurance entreprise</v>
      </c>
      <c r="C36" s="281"/>
      <c r="D36" s="149"/>
      <c r="E36" s="149"/>
      <c r="F36" s="149"/>
      <c r="G36" s="149"/>
      <c r="H36" s="149"/>
      <c r="I36" s="149"/>
      <c r="J36" s="149"/>
      <c r="K36" s="149"/>
      <c r="L36" s="149"/>
      <c r="M36" s="149"/>
      <c r="N36" s="149"/>
      <c r="O36" s="149"/>
      <c r="P36" s="21">
        <f t="shared" si="14"/>
        <v>0</v>
      </c>
      <c r="Q36" s="253" t="str">
        <f t="shared" si="15"/>
        <v/>
      </c>
    </row>
    <row r="37" spans="2:38" x14ac:dyDescent="0.3">
      <c r="B37" s="169" t="str">
        <f>'ÉTAPE 2 - Flux - Année 1 '!B40</f>
        <v>Frais bancaires</v>
      </c>
      <c r="C37" s="281"/>
      <c r="D37" s="149"/>
      <c r="E37" s="149"/>
      <c r="F37" s="149"/>
      <c r="G37" s="149"/>
      <c r="H37" s="149"/>
      <c r="I37" s="149"/>
      <c r="J37" s="149"/>
      <c r="K37" s="149"/>
      <c r="L37" s="149"/>
      <c r="M37" s="149"/>
      <c r="N37" s="149"/>
      <c r="O37" s="149"/>
      <c r="P37" s="21">
        <f t="shared" si="14"/>
        <v>0</v>
      </c>
      <c r="Q37" s="253" t="str">
        <f t="shared" si="15"/>
        <v/>
      </c>
    </row>
    <row r="38" spans="2:38" x14ac:dyDescent="0.3">
      <c r="B38" s="169" t="str">
        <f>'ÉTAPE 2 - Flux - Année 1 '!B41</f>
        <v>Fournitures de bureau et poste</v>
      </c>
      <c r="C38" s="281"/>
      <c r="D38" s="149"/>
      <c r="E38" s="149"/>
      <c r="F38" s="149"/>
      <c r="G38" s="149"/>
      <c r="H38" s="149"/>
      <c r="I38" s="149"/>
      <c r="J38" s="149"/>
      <c r="K38" s="149"/>
      <c r="L38" s="149"/>
      <c r="M38" s="149"/>
      <c r="N38" s="149"/>
      <c r="O38" s="149"/>
      <c r="P38" s="21">
        <f t="shared" si="14"/>
        <v>0</v>
      </c>
      <c r="Q38" s="253" t="str">
        <f t="shared" si="15"/>
        <v/>
      </c>
    </row>
    <row r="39" spans="2:38" x14ac:dyDescent="0.3">
      <c r="B39" s="169" t="s">
        <v>86</v>
      </c>
      <c r="C39" s="281"/>
      <c r="D39" s="149"/>
      <c r="E39" s="149"/>
      <c r="F39" s="149"/>
      <c r="G39" s="149"/>
      <c r="H39" s="149"/>
      <c r="I39" s="149"/>
      <c r="J39" s="149"/>
      <c r="K39" s="149"/>
      <c r="L39" s="149"/>
      <c r="M39" s="149"/>
      <c r="N39" s="149"/>
      <c r="O39" s="149"/>
      <c r="P39" s="21">
        <f t="shared" si="14"/>
        <v>0</v>
      </c>
      <c r="Q39" s="253" t="str">
        <f t="shared" si="15"/>
        <v/>
      </c>
    </row>
    <row r="40" spans="2:38" x14ac:dyDescent="0.3">
      <c r="B40" s="169" t="str">
        <f>'ÉTAPE 2 - Flux - Année 1 '!B43</f>
        <v>Système d'alarme</v>
      </c>
      <c r="C40" s="281"/>
      <c r="D40" s="149"/>
      <c r="E40" s="149"/>
      <c r="F40" s="149"/>
      <c r="G40" s="149"/>
      <c r="H40" s="149"/>
      <c r="I40" s="149"/>
      <c r="J40" s="149"/>
      <c r="K40" s="149"/>
      <c r="L40" s="149"/>
      <c r="M40" s="149"/>
      <c r="N40" s="149"/>
      <c r="O40" s="149"/>
      <c r="P40" s="21">
        <f t="shared" si="14"/>
        <v>0</v>
      </c>
      <c r="Q40" s="253" t="str">
        <f t="shared" si="15"/>
        <v/>
      </c>
    </row>
    <row r="41" spans="2:38" x14ac:dyDescent="0.3">
      <c r="B41" s="169" t="str">
        <f>'ÉTAPE 2 - Flux - Année 1 '!B44</f>
        <v>Abonnements et cotisations</v>
      </c>
      <c r="C41" s="281"/>
      <c r="D41" s="149"/>
      <c r="E41" s="149"/>
      <c r="F41" s="149"/>
      <c r="G41" s="149"/>
      <c r="H41" s="149"/>
      <c r="I41" s="149"/>
      <c r="J41" s="149"/>
      <c r="K41" s="149"/>
      <c r="L41" s="149"/>
      <c r="M41" s="149"/>
      <c r="N41" s="149"/>
      <c r="O41" s="149"/>
      <c r="P41" s="21">
        <f t="shared" si="14"/>
        <v>0</v>
      </c>
      <c r="Q41" s="253" t="str">
        <f t="shared" si="15"/>
        <v/>
      </c>
    </row>
    <row r="42" spans="2:38" x14ac:dyDescent="0.3">
      <c r="B42" s="169" t="str">
        <f>'ÉTAPE 2 - Flux - Année 1 '!B45</f>
        <v>Formation</v>
      </c>
      <c r="C42" s="281"/>
      <c r="D42" s="149"/>
      <c r="E42" s="149"/>
      <c r="F42" s="149"/>
      <c r="G42" s="149"/>
      <c r="H42" s="149"/>
      <c r="I42" s="149"/>
      <c r="J42" s="149"/>
      <c r="K42" s="149"/>
      <c r="L42" s="149"/>
      <c r="M42" s="149"/>
      <c r="N42" s="149"/>
      <c r="O42" s="149"/>
      <c r="P42" s="21">
        <f t="shared" si="14"/>
        <v>0</v>
      </c>
      <c r="Q42" s="253" t="str">
        <f t="shared" si="15"/>
        <v/>
      </c>
    </row>
    <row r="43" spans="2:38" x14ac:dyDescent="0.3">
      <c r="B43" s="169" t="str">
        <f>'ÉTAPE 2 - Flux - Année 1 '!B46</f>
        <v xml:space="preserve"> Frais de transaction  </v>
      </c>
      <c r="C43" s="281">
        <v>0.02</v>
      </c>
      <c r="D43" s="149">
        <f>$C$43*D13</f>
        <v>0</v>
      </c>
      <c r="E43" s="149">
        <f t="shared" ref="E43:O43" si="16">$C$43*E13</f>
        <v>0</v>
      </c>
      <c r="F43" s="149">
        <f t="shared" si="16"/>
        <v>0</v>
      </c>
      <c r="G43" s="149">
        <f t="shared" si="16"/>
        <v>0</v>
      </c>
      <c r="H43" s="149">
        <f t="shared" si="16"/>
        <v>0</v>
      </c>
      <c r="I43" s="149">
        <f t="shared" si="16"/>
        <v>0</v>
      </c>
      <c r="J43" s="149">
        <f t="shared" si="16"/>
        <v>0</v>
      </c>
      <c r="K43" s="149">
        <f t="shared" si="16"/>
        <v>0</v>
      </c>
      <c r="L43" s="149">
        <f t="shared" si="16"/>
        <v>0</v>
      </c>
      <c r="M43" s="149">
        <f t="shared" si="16"/>
        <v>0</v>
      </c>
      <c r="N43" s="149">
        <f t="shared" si="16"/>
        <v>0</v>
      </c>
      <c r="O43" s="149">
        <f t="shared" si="16"/>
        <v>0</v>
      </c>
      <c r="P43" s="21">
        <f t="shared" si="14"/>
        <v>0</v>
      </c>
      <c r="Q43" s="253" t="str">
        <f t="shared" si="15"/>
        <v/>
      </c>
    </row>
    <row r="44" spans="2:38" x14ac:dyDescent="0.3">
      <c r="B44" s="169" t="str">
        <f>'ÉTAPE 2 - Flux - Année 1 '!B47</f>
        <v xml:space="preserve"> Frais de vente variable </v>
      </c>
      <c r="C44" s="281">
        <v>0.01</v>
      </c>
      <c r="D44" s="149">
        <f>$C$44*D14</f>
        <v>0</v>
      </c>
      <c r="E44" s="149">
        <f t="shared" ref="E44:O44" si="17">$C$44*E14</f>
        <v>0</v>
      </c>
      <c r="F44" s="149">
        <f t="shared" si="17"/>
        <v>0</v>
      </c>
      <c r="G44" s="149">
        <f t="shared" si="17"/>
        <v>0</v>
      </c>
      <c r="H44" s="149">
        <f t="shared" si="17"/>
        <v>0</v>
      </c>
      <c r="I44" s="149">
        <f t="shared" si="17"/>
        <v>0</v>
      </c>
      <c r="J44" s="149">
        <f t="shared" si="17"/>
        <v>0</v>
      </c>
      <c r="K44" s="149">
        <f t="shared" si="17"/>
        <v>0</v>
      </c>
      <c r="L44" s="149">
        <f t="shared" si="17"/>
        <v>0</v>
      </c>
      <c r="M44" s="149">
        <f t="shared" si="17"/>
        <v>0</v>
      </c>
      <c r="N44" s="149">
        <f t="shared" si="17"/>
        <v>0</v>
      </c>
      <c r="O44" s="149">
        <f t="shared" si="17"/>
        <v>0</v>
      </c>
      <c r="P44" s="21">
        <f t="shared" si="14"/>
        <v>0</v>
      </c>
      <c r="Q44" s="253" t="str">
        <f t="shared" si="15"/>
        <v/>
      </c>
    </row>
    <row r="45" spans="2:38" x14ac:dyDescent="0.3">
      <c r="B45" s="169">
        <f>'ÉTAPE 2 - Flux - Année 1 '!B48</f>
        <v>0</v>
      </c>
      <c r="C45" s="281"/>
      <c r="D45" s="149"/>
      <c r="E45" s="149"/>
      <c r="F45" s="149"/>
      <c r="G45" s="149"/>
      <c r="H45" s="149"/>
      <c r="I45" s="149"/>
      <c r="J45" s="149"/>
      <c r="K45" s="149"/>
      <c r="L45" s="149"/>
      <c r="M45" s="149"/>
      <c r="N45" s="149"/>
      <c r="O45" s="149"/>
      <c r="P45" s="21">
        <f t="shared" si="14"/>
        <v>0</v>
      </c>
      <c r="Q45" s="253" t="str">
        <f t="shared" si="15"/>
        <v/>
      </c>
    </row>
    <row r="46" spans="2:38" x14ac:dyDescent="0.3">
      <c r="B46" s="169">
        <f>'ÉTAPE 2 - Flux - Année 1 '!B49</f>
        <v>0</v>
      </c>
      <c r="C46" s="281"/>
      <c r="D46" s="149"/>
      <c r="E46" s="149"/>
      <c r="F46" s="149"/>
      <c r="G46" s="149"/>
      <c r="H46" s="149"/>
      <c r="I46" s="149"/>
      <c r="J46" s="149"/>
      <c r="K46" s="149"/>
      <c r="L46" s="149"/>
      <c r="M46" s="149"/>
      <c r="N46" s="149"/>
      <c r="O46" s="149"/>
      <c r="P46" s="21">
        <f t="shared" si="14"/>
        <v>0</v>
      </c>
      <c r="Q46" s="253" t="str">
        <f t="shared" si="15"/>
        <v/>
      </c>
    </row>
    <row r="47" spans="2:38" x14ac:dyDescent="0.3">
      <c r="B47" s="142" t="s">
        <v>77</v>
      </c>
      <c r="C47" s="77"/>
      <c r="D47" s="78">
        <f t="shared" ref="D47:O47" si="18">SUM(D27:D46)</f>
        <v>0</v>
      </c>
      <c r="E47" s="78">
        <f t="shared" si="18"/>
        <v>0</v>
      </c>
      <c r="F47" s="78">
        <f t="shared" si="18"/>
        <v>0</v>
      </c>
      <c r="G47" s="78">
        <f t="shared" si="18"/>
        <v>0</v>
      </c>
      <c r="H47" s="78">
        <f t="shared" si="18"/>
        <v>0</v>
      </c>
      <c r="I47" s="78">
        <f t="shared" si="18"/>
        <v>0</v>
      </c>
      <c r="J47" s="78">
        <f t="shared" si="18"/>
        <v>0</v>
      </c>
      <c r="K47" s="78">
        <f t="shared" si="18"/>
        <v>0</v>
      </c>
      <c r="L47" s="78">
        <f t="shared" si="18"/>
        <v>0</v>
      </c>
      <c r="M47" s="78">
        <f t="shared" si="18"/>
        <v>0</v>
      </c>
      <c r="N47" s="78">
        <f t="shared" si="18"/>
        <v>0</v>
      </c>
      <c r="O47" s="78">
        <f t="shared" si="18"/>
        <v>0</v>
      </c>
      <c r="P47" s="75">
        <f t="shared" si="14"/>
        <v>0</v>
      </c>
    </row>
    <row r="48" spans="2:38" s="5" customFormat="1" x14ac:dyDescent="0.3">
      <c r="B48" s="13" t="s">
        <v>79</v>
      </c>
      <c r="C48" s="31"/>
      <c r="D48" s="28"/>
      <c r="E48" s="28"/>
      <c r="F48" s="28"/>
      <c r="G48" s="28"/>
      <c r="H48" s="28"/>
      <c r="I48" s="28"/>
      <c r="J48" s="28"/>
      <c r="K48" s="28"/>
      <c r="L48" s="28"/>
      <c r="M48" s="28"/>
      <c r="N48" s="28"/>
      <c r="O48" s="28"/>
      <c r="P48" s="21"/>
      <c r="Q48" s="12"/>
      <c r="R48" s="12"/>
      <c r="S48" s="12"/>
      <c r="T48" s="12"/>
      <c r="U48" s="12"/>
      <c r="V48" s="12"/>
      <c r="W48" s="12"/>
      <c r="X48" s="12"/>
      <c r="Y48" s="12"/>
      <c r="Z48" s="12"/>
      <c r="AA48" s="12"/>
      <c r="AB48" s="12"/>
      <c r="AC48" s="12"/>
      <c r="AD48" s="12"/>
      <c r="AE48" s="12"/>
      <c r="AF48" s="12"/>
      <c r="AG48" s="12"/>
      <c r="AH48" s="12"/>
      <c r="AI48" s="12"/>
      <c r="AJ48" s="12"/>
      <c r="AK48" s="12"/>
      <c r="AL48" s="12"/>
    </row>
    <row r="49" spans="2:38" s="5" customFormat="1" x14ac:dyDescent="0.3">
      <c r="B49" s="52" t="s">
        <v>19</v>
      </c>
      <c r="C49" s="53"/>
      <c r="D49" s="81"/>
      <c r="E49" s="81"/>
      <c r="F49" s="81"/>
      <c r="G49" s="81"/>
      <c r="H49" s="81"/>
      <c r="I49" s="81"/>
      <c r="J49" s="81"/>
      <c r="K49" s="81"/>
      <c r="L49" s="81"/>
      <c r="M49" s="81"/>
      <c r="N49" s="81"/>
      <c r="O49" s="81"/>
      <c r="P49" s="21">
        <f t="shared" ref="P49:P56" si="19">SUM(D49:O49)</f>
        <v>0</v>
      </c>
      <c r="Q49" s="12"/>
      <c r="R49" s="12"/>
      <c r="S49" s="12"/>
      <c r="T49" s="12"/>
      <c r="U49" s="12"/>
      <c r="V49" s="12"/>
      <c r="W49" s="12"/>
      <c r="X49" s="12"/>
      <c r="Y49" s="12"/>
      <c r="Z49" s="12"/>
      <c r="AA49" s="12"/>
      <c r="AB49" s="12"/>
      <c r="AC49" s="12"/>
      <c r="AD49" s="12"/>
      <c r="AE49" s="12"/>
      <c r="AF49" s="12"/>
      <c r="AG49" s="12"/>
      <c r="AH49" s="12"/>
      <c r="AI49" s="12"/>
      <c r="AJ49" s="12"/>
      <c r="AK49" s="12"/>
      <c r="AL49" s="12"/>
    </row>
    <row r="50" spans="2:38" s="5" customFormat="1" x14ac:dyDescent="0.3">
      <c r="B50" s="82" t="str">
        <f>'ÉTAPE 2 - Flux - Année 1 '!B54</f>
        <v>Prêt de Futurpreneur - Paiement des intérêts</v>
      </c>
      <c r="C50" s="83"/>
      <c r="D50" s="81">
        <f>IF('ÉTAPE 1 - Démarrage'!$E$6&gt;0.01,'ÉTAPE 1 - Démarrage'!$E$6*0.09/12,0)</f>
        <v>0</v>
      </c>
      <c r="E50" s="81">
        <f>IF('ÉTAPE 1 - Démarrage'!$E$6&gt;0.01,'ÉTAPE 1 - Démarrage'!$E$6*0.09/12,0)</f>
        <v>0</v>
      </c>
      <c r="F50" s="81">
        <f>IF('ÉTAPE 1 - Démarrage'!$E$6&gt;0.01,'ÉTAPE 1 - Démarrage'!$E$6*0.09/12,0)</f>
        <v>0</v>
      </c>
      <c r="G50" s="81">
        <f>IF('ÉTAPE 1 - Démarrage'!$E$6&gt;0.01,'ÉTAPE 1 - Démarrage'!$E$6*0.09/12,0)</f>
        <v>0</v>
      </c>
      <c r="H50" s="81">
        <f>IF('ÉTAPE 1 - Démarrage'!$E$6&gt;0.01,'ÉTAPE 1 - Démarrage'!$E$6*0.09/12,0)</f>
        <v>0</v>
      </c>
      <c r="I50" s="81">
        <f>IF('ÉTAPE 1 - Démarrage'!$E$6&gt;0.01,'ÉTAPE 1 - Démarrage'!$E$6*0.09/12,0)</f>
        <v>0</v>
      </c>
      <c r="J50" s="81">
        <f>IF('ÉTAPE 1 - Démarrage'!$E$6&gt;0.01,'ÉTAPE 1 - Démarrage'!$E$6*0.09/12,0)</f>
        <v>0</v>
      </c>
      <c r="K50" s="81">
        <f>IF('ÉTAPE 1 - Démarrage'!$E$6&gt;0.01,'ÉTAPE 1 - Démarrage'!$E$6*0.09/12,0)</f>
        <v>0</v>
      </c>
      <c r="L50" s="81">
        <f>IF('ÉTAPE 1 - Démarrage'!$E$6&gt;0.01,'ÉTAPE 1 - Démarrage'!$E$6*0.09/12,0)</f>
        <v>0</v>
      </c>
      <c r="M50" s="81">
        <f>IF('ÉTAPE 1 - Démarrage'!$E$6&gt;0.01,'ÉTAPE 1 - Démarrage'!$E$6*0.09/12,0)</f>
        <v>0</v>
      </c>
      <c r="N50" s="81">
        <f>IF('ÉTAPE 1 - Démarrage'!$E$6&gt;0.01,'ÉTAPE 1 - Démarrage'!$E$6*0.09/12,0)</f>
        <v>0</v>
      </c>
      <c r="O50" s="81">
        <f>IF('ÉTAPE 1 - Démarrage'!$E$6&gt;0.01,'ÉTAPE 1 - Démarrage'!$E$6*0.09/12,0)</f>
        <v>0</v>
      </c>
      <c r="P50" s="21">
        <f t="shared" si="19"/>
        <v>0</v>
      </c>
      <c r="Q50" s="12"/>
      <c r="R50" s="12"/>
      <c r="S50" s="12"/>
      <c r="T50" s="12"/>
      <c r="U50" s="12"/>
      <c r="V50" s="12"/>
      <c r="W50" s="12"/>
      <c r="X50" s="12"/>
      <c r="Y50" s="12"/>
      <c r="Z50" s="12"/>
      <c r="AA50" s="12"/>
      <c r="AB50" s="12"/>
      <c r="AC50" s="12"/>
      <c r="AD50" s="12"/>
      <c r="AE50" s="12"/>
      <c r="AF50" s="12"/>
      <c r="AG50" s="12"/>
      <c r="AH50" s="12"/>
      <c r="AI50" s="12"/>
      <c r="AJ50" s="12"/>
      <c r="AK50" s="12"/>
      <c r="AL50" s="12"/>
    </row>
    <row r="51" spans="2:38" s="5" customFormat="1" x14ac:dyDescent="0.3">
      <c r="B51" s="82" t="str">
        <f>'ÉTAPE 1 - Démarrage'!E5&amp; " - Remboursement du capital"</f>
        <v>Prêt de Futurpreneur - Remboursement du capital</v>
      </c>
      <c r="C51" s="83"/>
      <c r="D51" s="81"/>
      <c r="E51" s="81">
        <f>'ÉTAPE 1 - Démarrage'!$E$6/48</f>
        <v>0</v>
      </c>
      <c r="F51" s="81">
        <f>'ÉTAPE 1 - Démarrage'!$E$6/48</f>
        <v>0</v>
      </c>
      <c r="G51" s="81">
        <f>'ÉTAPE 1 - Démarrage'!$E$6/48</f>
        <v>0</v>
      </c>
      <c r="H51" s="81">
        <f>'ÉTAPE 1 - Démarrage'!$E$6/48</f>
        <v>0</v>
      </c>
      <c r="I51" s="81">
        <f>'ÉTAPE 1 - Démarrage'!$E$6/48</f>
        <v>0</v>
      </c>
      <c r="J51" s="81">
        <f>'ÉTAPE 1 - Démarrage'!$E$6/48</f>
        <v>0</v>
      </c>
      <c r="K51" s="81">
        <f>'ÉTAPE 1 - Démarrage'!$E$6/48</f>
        <v>0</v>
      </c>
      <c r="L51" s="81">
        <f>'ÉTAPE 1 - Démarrage'!$E$6/48</f>
        <v>0</v>
      </c>
      <c r="M51" s="81">
        <f>'ÉTAPE 1 - Démarrage'!$E$6/48</f>
        <v>0</v>
      </c>
      <c r="N51" s="81">
        <f>'ÉTAPE 1 - Démarrage'!$E$6/48</f>
        <v>0</v>
      </c>
      <c r="O51" s="81">
        <f>'ÉTAPE 1 - Démarrage'!$E$6/48</f>
        <v>0</v>
      </c>
      <c r="P51" s="21">
        <f t="shared" si="19"/>
        <v>0</v>
      </c>
      <c r="Q51" s="12"/>
      <c r="R51" s="12"/>
      <c r="S51" s="12"/>
      <c r="T51" s="12"/>
      <c r="U51" s="12"/>
      <c r="V51" s="12"/>
      <c r="W51" s="12"/>
      <c r="X51" s="12"/>
      <c r="Y51" s="12"/>
      <c r="Z51" s="12"/>
      <c r="AA51" s="12"/>
      <c r="AB51" s="12"/>
      <c r="AC51" s="12"/>
      <c r="AD51" s="12"/>
      <c r="AE51" s="12"/>
      <c r="AF51" s="12"/>
      <c r="AG51" s="12"/>
      <c r="AH51" s="12"/>
      <c r="AI51" s="12"/>
      <c r="AJ51" s="12"/>
      <c r="AK51" s="12"/>
      <c r="AL51" s="12"/>
    </row>
    <row r="52" spans="2:38" s="5" customFormat="1" x14ac:dyDescent="0.3">
      <c r="B52" s="82" t="str">
        <f>'ÉTAPE 1 - Démarrage'!F5&amp; " - Paiement des intérêts"</f>
        <v>Financement de la BDC - Paiement des intérêts</v>
      </c>
      <c r="C52" s="83"/>
      <c r="D52" s="81">
        <f>'ÉTAPE 1 - Démarrage'!$F$6*0.102/12</f>
        <v>0</v>
      </c>
      <c r="E52" s="81">
        <f>'ÉTAPE 1 - Démarrage'!$F$6*0.102/12</f>
        <v>0</v>
      </c>
      <c r="F52" s="81">
        <f>'ÉTAPE 1 - Démarrage'!$F$6*0.102/12</f>
        <v>0</v>
      </c>
      <c r="G52" s="81">
        <f>'ÉTAPE 1 - Démarrage'!$F$6*0.102/12</f>
        <v>0</v>
      </c>
      <c r="H52" s="81">
        <f>'ÉTAPE 1 - Démarrage'!$F$6*0.102/12</f>
        <v>0</v>
      </c>
      <c r="I52" s="81">
        <f>'ÉTAPE 1 - Démarrage'!$F$6*0.102/12</f>
        <v>0</v>
      </c>
      <c r="J52" s="81">
        <f>'ÉTAPE 1 - Démarrage'!$F$6*0.102/12</f>
        <v>0</v>
      </c>
      <c r="K52" s="81">
        <f>'ÉTAPE 1 - Démarrage'!$F$6*0.102/12</f>
        <v>0</v>
      </c>
      <c r="L52" s="81">
        <f>'ÉTAPE 1 - Démarrage'!$F$6*0.102/12</f>
        <v>0</v>
      </c>
      <c r="M52" s="81">
        <f>'ÉTAPE 1 - Démarrage'!$F$6*0.102/12</f>
        <v>0</v>
      </c>
      <c r="N52" s="81">
        <f>'ÉTAPE 1 - Démarrage'!$F$6*0.102/12</f>
        <v>0</v>
      </c>
      <c r="O52" s="81">
        <f>'ÉTAPE 1 - Démarrage'!$F$6*0.102/12</f>
        <v>0</v>
      </c>
      <c r="P52" s="21">
        <f t="shared" si="19"/>
        <v>0</v>
      </c>
      <c r="Q52" s="12"/>
      <c r="R52" s="12"/>
      <c r="S52" s="12"/>
      <c r="T52" s="12"/>
      <c r="U52" s="12"/>
      <c r="V52" s="12"/>
      <c r="W52" s="12"/>
      <c r="X52" s="12"/>
      <c r="Y52" s="12"/>
      <c r="Z52" s="12"/>
      <c r="AA52" s="12"/>
      <c r="AB52" s="12"/>
      <c r="AC52" s="12"/>
      <c r="AD52" s="12"/>
      <c r="AE52" s="12"/>
      <c r="AF52" s="12"/>
      <c r="AG52" s="12"/>
      <c r="AH52" s="12"/>
      <c r="AI52" s="12"/>
      <c r="AJ52" s="12"/>
      <c r="AK52" s="12"/>
      <c r="AL52" s="12"/>
    </row>
    <row r="53" spans="2:38" x14ac:dyDescent="0.3">
      <c r="B53" s="82" t="str">
        <f>'ÉTAPE 1 - Démarrage'!F5&amp;" - Remboursement du capital"</f>
        <v>Financement de la BDC - Remboursement du capital</v>
      </c>
      <c r="C53" s="83"/>
      <c r="D53" s="81"/>
      <c r="E53" s="81">
        <f>'ÉTAPE 1 - Démarrage'!$F$6/48</f>
        <v>0</v>
      </c>
      <c r="F53" s="81">
        <f>'ÉTAPE 1 - Démarrage'!$F$6/48</f>
        <v>0</v>
      </c>
      <c r="G53" s="81">
        <f>'ÉTAPE 1 - Démarrage'!$F$6/48</f>
        <v>0</v>
      </c>
      <c r="H53" s="81">
        <f>'ÉTAPE 1 - Démarrage'!$F$6/48</f>
        <v>0</v>
      </c>
      <c r="I53" s="81">
        <f>'ÉTAPE 1 - Démarrage'!$F$6/48</f>
        <v>0</v>
      </c>
      <c r="J53" s="81">
        <f>'ÉTAPE 1 - Démarrage'!$F$6/48</f>
        <v>0</v>
      </c>
      <c r="K53" s="81">
        <f>'ÉTAPE 1 - Démarrage'!$F$6/48</f>
        <v>0</v>
      </c>
      <c r="L53" s="81">
        <f>'ÉTAPE 1 - Démarrage'!$F$6/48</f>
        <v>0</v>
      </c>
      <c r="M53" s="81">
        <f>'ÉTAPE 1 - Démarrage'!$F$6/48</f>
        <v>0</v>
      </c>
      <c r="N53" s="81">
        <f>'ÉTAPE 1 - Démarrage'!$F$6/48</f>
        <v>0</v>
      </c>
      <c r="O53" s="81">
        <f>'ÉTAPE 1 - Démarrage'!$F$6/48</f>
        <v>0</v>
      </c>
      <c r="P53" s="21">
        <f t="shared" si="19"/>
        <v>0</v>
      </c>
    </row>
    <row r="54" spans="2:38" x14ac:dyDescent="0.3">
      <c r="B54" s="82" t="str">
        <f>'ÉTAPE 2 - Flux - Année 1 '!B58</f>
        <v>Autre financement 1 - Intérêt + Remboursement du capital</v>
      </c>
      <c r="C54" s="83"/>
      <c r="D54" s="149"/>
      <c r="E54" s="149"/>
      <c r="F54" s="149"/>
      <c r="G54" s="149"/>
      <c r="H54" s="149"/>
      <c r="I54" s="149"/>
      <c r="J54" s="149"/>
      <c r="K54" s="149"/>
      <c r="L54" s="149"/>
      <c r="M54" s="149"/>
      <c r="N54" s="149"/>
      <c r="O54" s="149"/>
      <c r="P54" s="21">
        <f t="shared" si="19"/>
        <v>0</v>
      </c>
    </row>
    <row r="55" spans="2:38" x14ac:dyDescent="0.3">
      <c r="B55" s="20" t="str">
        <f>'ÉTAPE 2 - Flux - Année 1 '!B59</f>
        <v>Autre financement 2 - Intérêt + Remboursement du capital</v>
      </c>
      <c r="C55" s="24"/>
      <c r="D55" s="149"/>
      <c r="E55" s="149"/>
      <c r="F55" s="149"/>
      <c r="G55" s="149"/>
      <c r="H55" s="149"/>
      <c r="I55" s="149"/>
      <c r="J55" s="149"/>
      <c r="K55" s="149"/>
      <c r="L55" s="149"/>
      <c r="M55" s="149"/>
      <c r="N55" s="149"/>
      <c r="O55" s="149"/>
      <c r="P55" s="21">
        <f t="shared" si="19"/>
        <v>0</v>
      </c>
    </row>
    <row r="56" spans="2:38" x14ac:dyDescent="0.3">
      <c r="B56" s="153"/>
      <c r="C56" s="24"/>
      <c r="D56" s="149"/>
      <c r="E56" s="149"/>
      <c r="F56" s="149"/>
      <c r="G56" s="149"/>
      <c r="H56" s="149"/>
      <c r="I56" s="149"/>
      <c r="J56" s="149"/>
      <c r="K56" s="149"/>
      <c r="L56" s="149"/>
      <c r="M56" s="149"/>
      <c r="N56" s="149"/>
      <c r="O56" s="149"/>
      <c r="P56" s="21">
        <f t="shared" si="19"/>
        <v>0</v>
      </c>
    </row>
    <row r="57" spans="2:38" x14ac:dyDescent="0.3">
      <c r="B57" s="142" t="s">
        <v>80</v>
      </c>
      <c r="C57" s="77"/>
      <c r="D57" s="168">
        <f t="shared" ref="D57:P57" si="20">SUM(D49:D56)</f>
        <v>0</v>
      </c>
      <c r="E57" s="168">
        <f t="shared" si="20"/>
        <v>0</v>
      </c>
      <c r="F57" s="168">
        <f t="shared" si="20"/>
        <v>0</v>
      </c>
      <c r="G57" s="168">
        <f t="shared" si="20"/>
        <v>0</v>
      </c>
      <c r="H57" s="168">
        <f t="shared" si="20"/>
        <v>0</v>
      </c>
      <c r="I57" s="168">
        <f t="shared" si="20"/>
        <v>0</v>
      </c>
      <c r="J57" s="168">
        <f t="shared" si="20"/>
        <v>0</v>
      </c>
      <c r="K57" s="168">
        <f t="shared" si="20"/>
        <v>0</v>
      </c>
      <c r="L57" s="168">
        <f t="shared" si="20"/>
        <v>0</v>
      </c>
      <c r="M57" s="168">
        <f t="shared" si="20"/>
        <v>0</v>
      </c>
      <c r="N57" s="168">
        <f t="shared" si="20"/>
        <v>0</v>
      </c>
      <c r="O57" s="168">
        <f t="shared" si="20"/>
        <v>0</v>
      </c>
      <c r="P57" s="176">
        <f t="shared" si="20"/>
        <v>0</v>
      </c>
    </row>
    <row r="58" spans="2:38" s="5" customFormat="1" x14ac:dyDescent="0.3">
      <c r="B58" s="142" t="s">
        <v>81</v>
      </c>
      <c r="C58" s="77"/>
      <c r="D58" s="168">
        <f t="shared" ref="D58:P58" si="21">+D25+D47+D57</f>
        <v>0</v>
      </c>
      <c r="E58" s="168">
        <f t="shared" si="21"/>
        <v>0</v>
      </c>
      <c r="F58" s="168">
        <f t="shared" si="21"/>
        <v>0</v>
      </c>
      <c r="G58" s="168">
        <f t="shared" si="21"/>
        <v>0</v>
      </c>
      <c r="H58" s="168">
        <f t="shared" si="21"/>
        <v>0</v>
      </c>
      <c r="I58" s="168">
        <f t="shared" si="21"/>
        <v>0</v>
      </c>
      <c r="J58" s="168">
        <f t="shared" si="21"/>
        <v>0</v>
      </c>
      <c r="K58" s="168">
        <f t="shared" si="21"/>
        <v>0</v>
      </c>
      <c r="L58" s="168">
        <f t="shared" si="21"/>
        <v>0</v>
      </c>
      <c r="M58" s="168">
        <f t="shared" si="21"/>
        <v>0</v>
      </c>
      <c r="N58" s="168">
        <f t="shared" si="21"/>
        <v>0</v>
      </c>
      <c r="O58" s="168">
        <f t="shared" si="21"/>
        <v>0</v>
      </c>
      <c r="P58" s="176">
        <f t="shared" si="21"/>
        <v>0</v>
      </c>
      <c r="Q58" s="12"/>
      <c r="R58" s="12"/>
      <c r="S58" s="12"/>
      <c r="T58" s="12"/>
      <c r="U58" s="12"/>
      <c r="V58" s="12"/>
      <c r="W58" s="12"/>
      <c r="X58" s="12"/>
      <c r="Y58" s="12"/>
      <c r="Z58" s="12"/>
      <c r="AA58" s="12"/>
      <c r="AB58" s="12"/>
      <c r="AC58" s="12"/>
      <c r="AD58" s="12"/>
      <c r="AE58" s="12"/>
      <c r="AF58" s="12"/>
      <c r="AG58" s="12"/>
      <c r="AH58" s="12"/>
      <c r="AI58" s="12"/>
      <c r="AJ58" s="12"/>
      <c r="AK58" s="12"/>
      <c r="AL58" s="12"/>
    </row>
    <row r="59" spans="2:38" x14ac:dyDescent="0.3">
      <c r="B59" s="91"/>
      <c r="C59" s="92"/>
      <c r="D59" s="93"/>
      <c r="E59" s="93"/>
      <c r="F59" s="93"/>
      <c r="G59" s="93"/>
      <c r="H59" s="93"/>
      <c r="I59" s="93"/>
      <c r="J59" s="93"/>
      <c r="K59" s="93"/>
      <c r="L59" s="93"/>
      <c r="M59" s="93"/>
      <c r="N59" s="93"/>
      <c r="O59" s="93"/>
      <c r="P59" s="90"/>
    </row>
    <row r="60" spans="2:38" x14ac:dyDescent="0.3">
      <c r="B60" s="142" t="s">
        <v>82</v>
      </c>
      <c r="C60" s="77"/>
      <c r="D60" s="168">
        <f t="shared" ref="D60:O60" si="22">+D18-D58</f>
        <v>0</v>
      </c>
      <c r="E60" s="168">
        <f t="shared" si="22"/>
        <v>0</v>
      </c>
      <c r="F60" s="168">
        <f t="shared" si="22"/>
        <v>0</v>
      </c>
      <c r="G60" s="168">
        <f t="shared" si="22"/>
        <v>0</v>
      </c>
      <c r="H60" s="168">
        <f t="shared" si="22"/>
        <v>0</v>
      </c>
      <c r="I60" s="168">
        <f t="shared" si="22"/>
        <v>0</v>
      </c>
      <c r="J60" s="168">
        <f t="shared" si="22"/>
        <v>0</v>
      </c>
      <c r="K60" s="168">
        <f t="shared" si="22"/>
        <v>0</v>
      </c>
      <c r="L60" s="168">
        <f t="shared" si="22"/>
        <v>0</v>
      </c>
      <c r="M60" s="168">
        <f t="shared" si="22"/>
        <v>0</v>
      </c>
      <c r="N60" s="168">
        <f t="shared" si="22"/>
        <v>0</v>
      </c>
      <c r="O60" s="168">
        <f t="shared" si="22"/>
        <v>0</v>
      </c>
      <c r="P60" s="108">
        <f>SUM(D60:O60)</f>
        <v>0</v>
      </c>
    </row>
    <row r="61" spans="2:38" x14ac:dyDescent="0.3">
      <c r="B61" s="91"/>
      <c r="C61" s="92"/>
      <c r="D61" s="94"/>
      <c r="E61" s="94"/>
      <c r="F61" s="94"/>
      <c r="G61" s="94"/>
      <c r="H61" s="94"/>
      <c r="I61" s="94"/>
      <c r="J61" s="94"/>
      <c r="K61" s="94"/>
      <c r="L61" s="94"/>
      <c r="M61" s="94"/>
      <c r="N61" s="94"/>
      <c r="O61" s="94"/>
      <c r="P61" s="90"/>
    </row>
    <row r="62" spans="2:38" s="5" customFormat="1" x14ac:dyDescent="0.3">
      <c r="B62" s="142" t="s">
        <v>83</v>
      </c>
      <c r="C62" s="77"/>
      <c r="D62" s="168">
        <f>'ÉTAPE 2 - Flux - Année 1 '!O68</f>
        <v>0</v>
      </c>
      <c r="E62" s="168">
        <f t="shared" ref="E62:O62" si="23">+D64</f>
        <v>0</v>
      </c>
      <c r="F62" s="168">
        <f t="shared" si="23"/>
        <v>0</v>
      </c>
      <c r="G62" s="168">
        <f t="shared" si="23"/>
        <v>0</v>
      </c>
      <c r="H62" s="168">
        <f t="shared" si="23"/>
        <v>0</v>
      </c>
      <c r="I62" s="168">
        <f t="shared" si="23"/>
        <v>0</v>
      </c>
      <c r="J62" s="168">
        <f t="shared" si="23"/>
        <v>0</v>
      </c>
      <c r="K62" s="168">
        <f t="shared" si="23"/>
        <v>0</v>
      </c>
      <c r="L62" s="168">
        <f t="shared" si="23"/>
        <v>0</v>
      </c>
      <c r="M62" s="168">
        <f t="shared" si="23"/>
        <v>0</v>
      </c>
      <c r="N62" s="168">
        <f t="shared" si="23"/>
        <v>0</v>
      </c>
      <c r="O62" s="168">
        <f t="shared" si="23"/>
        <v>0</v>
      </c>
      <c r="P62" s="108">
        <f>'ÉTAPE 2 - Flux - Année 1 '!P68</f>
        <v>0</v>
      </c>
      <c r="Q62" s="12"/>
      <c r="R62" s="12"/>
      <c r="S62" s="12"/>
      <c r="T62" s="12"/>
      <c r="U62" s="12"/>
      <c r="V62" s="12"/>
      <c r="W62" s="12"/>
      <c r="X62" s="12"/>
      <c r="Y62" s="12"/>
      <c r="Z62" s="12"/>
      <c r="AA62" s="12"/>
      <c r="AB62" s="12"/>
      <c r="AC62" s="12"/>
      <c r="AD62" s="12"/>
      <c r="AE62" s="12"/>
      <c r="AF62" s="12"/>
      <c r="AG62" s="12"/>
      <c r="AH62" s="12"/>
      <c r="AI62" s="12"/>
      <c r="AJ62" s="12"/>
      <c r="AK62" s="12"/>
      <c r="AL62" s="12"/>
    </row>
    <row r="63" spans="2:38" s="5" customFormat="1" x14ac:dyDescent="0.3">
      <c r="B63" s="91"/>
      <c r="C63" s="92"/>
      <c r="D63" s="94"/>
      <c r="E63" s="94"/>
      <c r="F63" s="94"/>
      <c r="G63" s="94"/>
      <c r="H63" s="94"/>
      <c r="I63" s="94"/>
      <c r="J63" s="94"/>
      <c r="K63" s="94"/>
      <c r="L63" s="94"/>
      <c r="M63" s="94"/>
      <c r="N63" s="94"/>
      <c r="O63" s="94"/>
      <c r="P63" s="90"/>
      <c r="Q63" s="12"/>
      <c r="R63" s="12"/>
      <c r="S63" s="12"/>
      <c r="T63" s="12"/>
      <c r="U63" s="12"/>
      <c r="V63" s="12"/>
      <c r="W63" s="12"/>
      <c r="X63" s="12"/>
      <c r="Y63" s="12"/>
      <c r="Z63" s="12"/>
      <c r="AA63" s="12"/>
      <c r="AB63" s="12"/>
      <c r="AC63" s="12"/>
      <c r="AD63" s="12"/>
      <c r="AE63" s="12"/>
      <c r="AF63" s="12"/>
      <c r="AG63" s="12"/>
      <c r="AH63" s="12"/>
      <c r="AI63" s="12"/>
      <c r="AJ63" s="12"/>
      <c r="AK63" s="12"/>
      <c r="AL63" s="12"/>
    </row>
    <row r="64" spans="2:38" s="5" customFormat="1" ht="13.5" thickBot="1" x14ac:dyDescent="0.35">
      <c r="B64" s="106" t="s">
        <v>84</v>
      </c>
      <c r="C64" s="107"/>
      <c r="D64" s="166">
        <f>SUM(D60:D62)</f>
        <v>0</v>
      </c>
      <c r="E64" s="166">
        <f>SUM(E60:E62)</f>
        <v>0</v>
      </c>
      <c r="F64" s="166">
        <f>SUM(F60:F62)</f>
        <v>0</v>
      </c>
      <c r="G64" s="166">
        <f>SUM(G60:G62)</f>
        <v>0</v>
      </c>
      <c r="H64" s="166">
        <f t="shared" ref="H64:O64" si="24">SUM(H60:H62)</f>
        <v>0</v>
      </c>
      <c r="I64" s="166">
        <f t="shared" si="24"/>
        <v>0</v>
      </c>
      <c r="J64" s="166">
        <f t="shared" si="24"/>
        <v>0</v>
      </c>
      <c r="K64" s="166">
        <f t="shared" si="24"/>
        <v>0</v>
      </c>
      <c r="L64" s="166">
        <f t="shared" si="24"/>
        <v>0</v>
      </c>
      <c r="M64" s="166">
        <f t="shared" si="24"/>
        <v>0</v>
      </c>
      <c r="N64" s="166">
        <f t="shared" si="24"/>
        <v>0</v>
      </c>
      <c r="O64" s="166">
        <f t="shared" si="24"/>
        <v>0</v>
      </c>
      <c r="P64" s="167">
        <f>SUM(P60:P62)</f>
        <v>0</v>
      </c>
      <c r="Q64" s="12"/>
      <c r="R64" s="12"/>
      <c r="S64" s="12"/>
      <c r="T64" s="12"/>
      <c r="U64" s="12"/>
      <c r="V64" s="12"/>
      <c r="W64" s="12"/>
      <c r="X64" s="12"/>
      <c r="Y64" s="12"/>
      <c r="Z64" s="12"/>
      <c r="AA64" s="12"/>
      <c r="AB64" s="12"/>
      <c r="AC64" s="12"/>
      <c r="AD64" s="12"/>
      <c r="AE64" s="12"/>
      <c r="AF64" s="12"/>
      <c r="AG64" s="12"/>
      <c r="AH64" s="12"/>
      <c r="AI64" s="12"/>
      <c r="AJ64" s="12"/>
      <c r="AK64" s="12"/>
    </row>
    <row r="65" spans="1:38" s="5" customFormat="1" ht="11.25" customHeight="1" x14ac:dyDescent="0.3">
      <c r="B65" s="7"/>
      <c r="C65" s="7"/>
      <c r="D65" s="10"/>
      <c r="E65" s="10"/>
      <c r="F65" s="10"/>
      <c r="G65" s="10"/>
      <c r="H65" s="10"/>
      <c r="I65" s="10"/>
      <c r="J65" s="10"/>
      <c r="K65" s="10"/>
      <c r="L65" s="10"/>
      <c r="M65" s="10"/>
      <c r="N65" s="10"/>
      <c r="O65" s="10"/>
      <c r="P65" s="32"/>
      <c r="Q65" s="12"/>
      <c r="R65" s="12"/>
      <c r="S65" s="12"/>
      <c r="T65" s="12"/>
      <c r="U65" s="12"/>
      <c r="V65" s="12"/>
      <c r="W65" s="12"/>
      <c r="X65" s="12"/>
      <c r="Y65" s="12"/>
      <c r="Z65" s="12"/>
      <c r="AA65" s="12"/>
      <c r="AB65" s="12"/>
      <c r="AC65" s="12"/>
      <c r="AD65" s="12"/>
      <c r="AE65" s="12"/>
      <c r="AF65" s="12"/>
      <c r="AG65" s="12"/>
      <c r="AH65" s="12"/>
      <c r="AI65" s="12"/>
      <c r="AJ65" s="12"/>
      <c r="AK65" s="12"/>
      <c r="AL65" s="12"/>
    </row>
    <row r="66" spans="1:38" s="5" customFormat="1" x14ac:dyDescent="0.3">
      <c r="A66" s="55"/>
      <c r="B66" s="55"/>
      <c r="C66" s="55"/>
      <c r="D66" s="56"/>
      <c r="E66" s="56"/>
      <c r="F66" s="10"/>
      <c r="G66" s="10"/>
      <c r="H66" s="10"/>
      <c r="I66" s="10"/>
      <c r="J66" s="10"/>
      <c r="K66" s="10"/>
      <c r="L66" s="32"/>
      <c r="M66" s="12"/>
      <c r="N66" s="12"/>
      <c r="O66" s="12"/>
      <c r="P66" s="12"/>
      <c r="Q66" s="12"/>
      <c r="R66" s="12"/>
      <c r="S66" s="12"/>
      <c r="T66" s="12"/>
      <c r="U66" s="12"/>
      <c r="V66" s="12"/>
      <c r="W66" s="12"/>
      <c r="X66" s="12"/>
      <c r="Y66" s="12"/>
      <c r="Z66" s="12"/>
      <c r="AA66" s="12"/>
      <c r="AB66" s="12"/>
      <c r="AC66" s="12"/>
      <c r="AD66" s="12"/>
      <c r="AE66" s="12"/>
      <c r="AF66" s="12"/>
      <c r="AG66" s="12"/>
      <c r="AH66" s="12"/>
    </row>
    <row r="67" spans="1:38" s="5" customFormat="1" ht="14.25" customHeight="1" x14ac:dyDescent="0.3">
      <c r="B67" s="34"/>
      <c r="C67" s="34"/>
      <c r="D67" s="10"/>
      <c r="E67" s="10"/>
      <c r="F67" s="10"/>
      <c r="G67" s="10"/>
      <c r="H67" s="10"/>
      <c r="I67" s="10"/>
      <c r="J67" s="10"/>
      <c r="K67" s="10"/>
      <c r="L67" s="32"/>
      <c r="M67" s="12"/>
      <c r="N67" s="12"/>
      <c r="O67" s="12"/>
      <c r="P67" s="12"/>
      <c r="Q67" s="12"/>
      <c r="R67" s="12"/>
      <c r="S67" s="12"/>
      <c r="T67" s="12"/>
      <c r="U67" s="12"/>
      <c r="V67" s="12"/>
      <c r="W67" s="12"/>
      <c r="X67" s="12"/>
      <c r="Y67" s="12"/>
      <c r="Z67" s="12"/>
      <c r="AA67" s="12"/>
      <c r="AB67" s="12"/>
      <c r="AC67" s="12"/>
      <c r="AD67" s="12"/>
      <c r="AE67" s="12"/>
      <c r="AF67" s="12"/>
      <c r="AG67" s="12"/>
      <c r="AH67" s="12"/>
    </row>
    <row r="68" spans="1:38" s="5" customFormat="1" x14ac:dyDescent="0.3">
      <c r="B68" s="51"/>
      <c r="C68" s="33"/>
      <c r="D68" s="10"/>
      <c r="E68" s="10"/>
      <c r="F68" s="10"/>
      <c r="G68" s="10"/>
      <c r="H68" s="10"/>
      <c r="I68" s="10"/>
      <c r="J68" s="10"/>
      <c r="K68" s="10"/>
      <c r="L68" s="32"/>
      <c r="M68" s="12"/>
      <c r="N68" s="12"/>
      <c r="O68" s="12"/>
      <c r="P68" s="12"/>
      <c r="Q68" s="12"/>
      <c r="R68" s="12"/>
      <c r="S68" s="12"/>
      <c r="T68" s="12"/>
      <c r="U68" s="12"/>
      <c r="V68" s="12"/>
      <c r="W68" s="12"/>
      <c r="X68" s="12"/>
      <c r="Y68" s="12"/>
      <c r="Z68" s="12"/>
      <c r="AA68" s="12"/>
      <c r="AB68" s="12"/>
      <c r="AC68" s="12"/>
      <c r="AD68" s="12"/>
      <c r="AE68" s="12"/>
      <c r="AF68" s="12"/>
      <c r="AG68" s="12"/>
      <c r="AH68" s="12"/>
    </row>
    <row r="69" spans="1:38" s="5" customFormat="1" ht="15.75" customHeight="1" x14ac:dyDescent="0.3">
      <c r="B69" s="7"/>
      <c r="C69" s="7"/>
      <c r="D69" s="10"/>
      <c r="E69" s="10"/>
      <c r="F69" s="10"/>
      <c r="G69" s="10"/>
      <c r="H69" s="10"/>
      <c r="I69" s="10"/>
      <c r="J69" s="10"/>
      <c r="K69" s="10"/>
      <c r="L69" s="32"/>
      <c r="M69" s="12"/>
      <c r="N69" s="12"/>
      <c r="O69" s="12"/>
      <c r="P69" s="12"/>
      <c r="Q69" s="12"/>
      <c r="R69" s="12"/>
      <c r="S69" s="12"/>
      <c r="T69" s="12"/>
      <c r="U69" s="12"/>
      <c r="V69" s="12"/>
      <c r="W69" s="12"/>
      <c r="X69" s="12"/>
      <c r="Y69" s="12"/>
      <c r="Z69" s="12"/>
      <c r="AA69" s="12"/>
      <c r="AB69" s="12"/>
      <c r="AC69" s="12"/>
      <c r="AD69" s="12"/>
      <c r="AE69" s="12"/>
      <c r="AF69" s="12"/>
      <c r="AG69" s="12"/>
      <c r="AH69" s="12"/>
    </row>
    <row r="70" spans="1:38" s="49" customFormat="1" x14ac:dyDescent="0.3">
      <c r="B70" s="5"/>
      <c r="C70" s="7"/>
      <c r="D70" s="10"/>
      <c r="E70" s="10"/>
      <c r="F70" s="10"/>
      <c r="G70" s="10"/>
      <c r="H70" s="10"/>
      <c r="I70" s="10"/>
      <c r="J70" s="10"/>
      <c r="K70" s="10"/>
      <c r="L70" s="32"/>
      <c r="M70" s="48"/>
      <c r="N70" s="48"/>
      <c r="O70" s="48"/>
      <c r="P70" s="48"/>
      <c r="Q70" s="48"/>
      <c r="R70" s="48"/>
      <c r="S70" s="48"/>
      <c r="T70" s="48"/>
      <c r="U70" s="48"/>
      <c r="V70" s="48"/>
      <c r="W70" s="48"/>
      <c r="X70" s="48"/>
      <c r="Y70" s="48"/>
      <c r="Z70" s="48"/>
      <c r="AA70" s="48"/>
      <c r="AB70" s="48"/>
      <c r="AC70" s="48"/>
      <c r="AD70" s="48"/>
      <c r="AE70" s="48"/>
      <c r="AF70" s="48"/>
      <c r="AG70" s="48"/>
      <c r="AH70" s="48"/>
    </row>
    <row r="71" spans="1:38" x14ac:dyDescent="0.3">
      <c r="B71" s="5"/>
      <c r="C71" s="5"/>
      <c r="D71" s="12"/>
      <c r="L71" s="32"/>
      <c r="P71" s="10"/>
      <c r="AI71" s="7"/>
      <c r="AJ71" s="7"/>
      <c r="AK71" s="7"/>
      <c r="AL71" s="7"/>
    </row>
    <row r="72" spans="1:38" x14ac:dyDescent="0.3">
      <c r="L72" s="32"/>
      <c r="P72" s="10"/>
      <c r="AI72" s="7"/>
      <c r="AJ72" s="7"/>
      <c r="AK72" s="7"/>
      <c r="AL72" s="7"/>
    </row>
    <row r="73" spans="1:38" x14ac:dyDescent="0.3">
      <c r="L73" s="32"/>
      <c r="P73" s="10"/>
      <c r="AI73" s="7"/>
      <c r="AJ73" s="7"/>
      <c r="AK73" s="7"/>
      <c r="AL73" s="7"/>
    </row>
    <row r="74" spans="1:38" x14ac:dyDescent="0.3">
      <c r="L74" s="32"/>
      <c r="P74" s="10"/>
      <c r="AI74" s="7"/>
      <c r="AJ74" s="7"/>
      <c r="AK74" s="7"/>
      <c r="AL74" s="7"/>
    </row>
  </sheetData>
  <sheetProtection algorithmName="SHA-512" hashValue="Gbz6SJ7yT+neAO2Sks9fTRLfewdniMvgdsaS6sfHv1pHA18klwSP7Sbgc6ktuyrXQZ6j5oNeSmVtlsYjALaotg==" saltValue="VFqZ4iJ55t2AZDU6xVD9gg==" spinCount="100000" sheet="1" objects="1" scenarios="1"/>
  <phoneticPr fontId="0" type="noConversion"/>
  <conditionalFormatting sqref="D2:O2">
    <cfRule type="cellIs" dxfId="0" priority="1" stopIfTrue="1" operator="between">
      <formula>0</formula>
      <formula>25</formula>
    </cfRule>
  </conditionalFormatting>
  <pageMargins left="0.25" right="0.25" top="0.75" bottom="0.75" header="0.3" footer="0.3"/>
  <pageSetup scale="60" orientation="landscape" r:id="rId1"/>
  <headerFooter alignWithMargins="0"/>
  <colBreaks count="1" manualBreakCount="1">
    <brk id="17"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sheetPr>
  <dimension ref="B1:O54"/>
  <sheetViews>
    <sheetView showGridLines="0" showRowColHeaders="0" zoomScale="80" zoomScaleNormal="80" zoomScaleSheetLayoutView="70" workbookViewId="0">
      <selection activeCell="C14" sqref="C14"/>
    </sheetView>
  </sheetViews>
  <sheetFormatPr defaultColWidth="9.1796875" defaultRowHeight="12.5" x14ac:dyDescent="0.25"/>
  <cols>
    <col min="1" max="1" width="29.1796875" style="3" customWidth="1"/>
    <col min="2" max="2" width="52.81640625" style="3" bestFit="1" customWidth="1"/>
    <col min="3" max="3" width="13.1796875" style="46" bestFit="1" customWidth="1"/>
    <col min="4" max="4" width="13" style="46" bestFit="1" customWidth="1"/>
    <col min="5" max="16384" width="9.1796875" style="3"/>
  </cols>
  <sheetData>
    <row r="1" spans="2:15" ht="13" thickBot="1" x14ac:dyDescent="0.3"/>
    <row r="2" spans="2:15" s="35" customFormat="1" ht="18.5" thickBot="1" x14ac:dyDescent="0.45">
      <c r="B2" s="191" t="s">
        <v>88</v>
      </c>
      <c r="C2" s="192"/>
      <c r="D2" s="193"/>
    </row>
    <row r="3" spans="2:15" ht="13" x14ac:dyDescent="0.3">
      <c r="B3" s="36"/>
      <c r="C3" s="11" t="s">
        <v>89</v>
      </c>
      <c r="D3" s="11" t="s">
        <v>90</v>
      </c>
      <c r="E3" s="37"/>
    </row>
    <row r="4" spans="2:15" ht="13" x14ac:dyDescent="0.3">
      <c r="B4" s="103" t="s">
        <v>91</v>
      </c>
      <c r="C4" s="104"/>
      <c r="D4" s="255"/>
    </row>
    <row r="5" spans="2:15" ht="13" x14ac:dyDescent="0.3">
      <c r="B5" s="38" t="s">
        <v>92</v>
      </c>
      <c r="C5" s="39"/>
      <c r="D5" s="39"/>
    </row>
    <row r="6" spans="2:15" x14ac:dyDescent="0.25">
      <c r="B6" s="156" t="str">
        <f>'ÉTAPE 3 - Flux - Année 2'!B4</f>
        <v>Ventes catégorie 1</v>
      </c>
      <c r="C6" s="177">
        <f>'ÉTAPE 2 - Flux - Année 1 '!P9</f>
        <v>0</v>
      </c>
      <c r="D6" s="177">
        <f>'ÉTAPE 3 - Flux - Année 2'!P9</f>
        <v>0</v>
      </c>
    </row>
    <row r="7" spans="2:15" x14ac:dyDescent="0.25">
      <c r="B7" s="156" t="str">
        <f>'ÉTAPE 3 - Flux - Année 2'!B5</f>
        <v>Ventes catégorie 2</v>
      </c>
      <c r="C7" s="177">
        <f>'ÉTAPE 2 - Flux - Année 1 '!P10</f>
        <v>0</v>
      </c>
      <c r="D7" s="177">
        <f>'ÉTAPE 3 - Flux - Année 2'!P10</f>
        <v>0</v>
      </c>
    </row>
    <row r="8" spans="2:15" x14ac:dyDescent="0.25">
      <c r="B8" s="156" t="str">
        <f>'ÉTAPE 3 - Flux - Année 2'!B6</f>
        <v>Ventes catégorie 3</v>
      </c>
      <c r="C8" s="177">
        <f>'ÉTAPE 2 - Flux - Année 1 '!P11</f>
        <v>0</v>
      </c>
      <c r="D8" s="177">
        <f>'ÉTAPE 3 - Flux - Année 2'!P11</f>
        <v>0</v>
      </c>
    </row>
    <row r="9" spans="2:15" ht="13" thickBot="1" x14ac:dyDescent="0.3">
      <c r="B9" s="256" t="str">
        <f>'ÉTAPE 3 - Flux - Année 2'!B7</f>
        <v>Ventes catégorie 4</v>
      </c>
      <c r="C9" s="257">
        <f>'ÉTAPE 2 - Flux - Année 1 '!P12</f>
        <v>0</v>
      </c>
      <c r="D9" s="257">
        <f>'ÉTAPE 3 - Flux - Année 2'!P12</f>
        <v>0</v>
      </c>
    </row>
    <row r="10" spans="2:15" ht="13" x14ac:dyDescent="0.3">
      <c r="B10" s="86" t="s">
        <v>99</v>
      </c>
      <c r="C10" s="182">
        <f>SUM(C6:C9)</f>
        <v>0</v>
      </c>
      <c r="D10" s="182">
        <f>SUM(D6:D9)</f>
        <v>0</v>
      </c>
    </row>
    <row r="11" spans="2:15" s="7" customFormat="1" ht="13" x14ac:dyDescent="0.3">
      <c r="B11" s="258" t="s">
        <v>93</v>
      </c>
      <c r="C11" s="259"/>
      <c r="D11" s="259"/>
      <c r="E11" s="40"/>
      <c r="F11" s="40"/>
      <c r="G11" s="40"/>
      <c r="H11" s="40"/>
      <c r="I11" s="40"/>
      <c r="J11" s="40"/>
      <c r="K11" s="40"/>
      <c r="L11" s="40"/>
      <c r="M11" s="40"/>
      <c r="N11" s="40"/>
      <c r="O11" s="40"/>
    </row>
    <row r="12" spans="2:15" s="7" customFormat="1" x14ac:dyDescent="0.25">
      <c r="B12" s="156" t="s">
        <v>160</v>
      </c>
      <c r="C12" s="177">
        <f>'ÉTAPE 1 - Démarrage'!C33</f>
        <v>0</v>
      </c>
      <c r="D12" s="254"/>
      <c r="E12" s="40"/>
      <c r="F12" s="40"/>
      <c r="G12" s="40"/>
      <c r="H12" s="40"/>
      <c r="I12" s="40"/>
      <c r="J12" s="40"/>
      <c r="K12" s="40"/>
      <c r="L12" s="40"/>
      <c r="M12" s="40"/>
      <c r="N12" s="40"/>
      <c r="O12" s="40"/>
    </row>
    <row r="13" spans="2:15" s="7" customFormat="1" x14ac:dyDescent="0.25">
      <c r="B13" s="156" t="str">
        <f>'ÉTAPE 3 - Flux - Année 2'!B21</f>
        <v>Ventes catégorie 1</v>
      </c>
      <c r="C13" s="177">
        <f>'ÉTAPE 2 - Flux - Année 1 '!P24</f>
        <v>0</v>
      </c>
      <c r="D13" s="177">
        <f>'ÉTAPE 3 - Flux - Année 2'!P21</f>
        <v>0</v>
      </c>
      <c r="E13" s="40"/>
      <c r="F13" s="40"/>
      <c r="G13" s="40"/>
      <c r="H13" s="40"/>
      <c r="I13" s="40"/>
      <c r="J13" s="40"/>
      <c r="K13" s="40"/>
      <c r="L13" s="40"/>
      <c r="M13" s="40"/>
      <c r="N13" s="40"/>
      <c r="O13" s="40"/>
    </row>
    <row r="14" spans="2:15" s="5" customFormat="1" ht="13" x14ac:dyDescent="0.3">
      <c r="B14" s="156" t="str">
        <f>'ÉTAPE 3 - Flux - Année 2'!B22</f>
        <v>Ventes catégorie 2</v>
      </c>
      <c r="C14" s="177">
        <f>'ÉTAPE 2 - Flux - Année 1 '!P25</f>
        <v>0</v>
      </c>
      <c r="D14" s="177">
        <f>'ÉTAPE 3 - Flux - Année 2'!P22</f>
        <v>0</v>
      </c>
      <c r="E14" s="41"/>
      <c r="F14" s="41"/>
      <c r="G14" s="41"/>
      <c r="H14" s="41"/>
      <c r="I14" s="41"/>
      <c r="J14" s="41"/>
      <c r="K14" s="41"/>
      <c r="L14" s="41"/>
      <c r="M14" s="41"/>
      <c r="N14" s="41"/>
      <c r="O14" s="41"/>
    </row>
    <row r="15" spans="2:15" x14ac:dyDescent="0.25">
      <c r="B15" s="156" t="str">
        <f>'ÉTAPE 3 - Flux - Année 2'!B23</f>
        <v>Ventes catégorie 3</v>
      </c>
      <c r="C15" s="177">
        <f>'ÉTAPE 2 - Flux - Année 1 '!P26</f>
        <v>0</v>
      </c>
      <c r="D15" s="177">
        <f>'ÉTAPE 3 - Flux - Année 2'!P23</f>
        <v>0</v>
      </c>
    </row>
    <row r="16" spans="2:15" x14ac:dyDescent="0.25">
      <c r="B16" s="156" t="str">
        <f>'ÉTAPE 3 - Flux - Année 2'!B24</f>
        <v>Ventes catégorie 4</v>
      </c>
      <c r="C16" s="177">
        <f>'ÉTAPE 2 - Flux - Année 1 '!P27</f>
        <v>0</v>
      </c>
      <c r="D16" s="177">
        <f>'ÉTAPE 3 - Flux - Année 2'!P24</f>
        <v>0</v>
      </c>
    </row>
    <row r="17" spans="2:15" ht="13" x14ac:dyDescent="0.3">
      <c r="B17" s="23" t="s">
        <v>98</v>
      </c>
      <c r="C17" s="180">
        <f>SUM(C12:C16)</f>
        <v>0</v>
      </c>
      <c r="D17" s="180">
        <f>SUM(D13:D16)</f>
        <v>0</v>
      </c>
    </row>
    <row r="18" spans="2:15" ht="13" x14ac:dyDescent="0.3">
      <c r="B18" s="23" t="s">
        <v>94</v>
      </c>
      <c r="C18" s="181">
        <f>+C10-C17</f>
        <v>0</v>
      </c>
      <c r="D18" s="181">
        <f>+D10-D17</f>
        <v>0</v>
      </c>
    </row>
    <row r="19" spans="2:15" ht="13" x14ac:dyDescent="0.3">
      <c r="B19" s="103" t="s">
        <v>95</v>
      </c>
      <c r="C19" s="102"/>
      <c r="D19" s="101"/>
    </row>
    <row r="20" spans="2:15" ht="13" x14ac:dyDescent="0.3">
      <c r="B20" s="29" t="s">
        <v>58</v>
      </c>
      <c r="C20" s="42"/>
      <c r="D20" s="43"/>
    </row>
    <row r="21" spans="2:15" s="5" customFormat="1" ht="13" x14ac:dyDescent="0.3">
      <c r="B21" s="156" t="s">
        <v>96</v>
      </c>
      <c r="C21" s="178">
        <f>'ÉTAPE 2 - Flux - Année 1 '!P30+'ÉTAPE 2 - Flux - Année 1 '!P31</f>
        <v>0</v>
      </c>
      <c r="D21" s="178">
        <f>'ÉTAPE 3 - Flux - Année 2'!P27+'ÉTAPE 3 - Flux - Année 2'!P28</f>
        <v>0</v>
      </c>
    </row>
    <row r="22" spans="2:15" s="5" customFormat="1" ht="13" x14ac:dyDescent="0.3">
      <c r="B22" s="156" t="str">
        <f>'ÉTAPE 3 - Flux - Année 2'!B29</f>
        <v>Salaires, employés ou sous-traitants</v>
      </c>
      <c r="C22" s="178">
        <f>'ÉTAPE 2 - Flux - Année 1 '!P32</f>
        <v>0</v>
      </c>
      <c r="D22" s="178">
        <f>'ÉTAPE 3 - Flux - Année 2'!P29</f>
        <v>0</v>
      </c>
    </row>
    <row r="23" spans="2:15" x14ac:dyDescent="0.25">
      <c r="B23" s="156" t="str">
        <f>'ÉTAPE 3 - Flux - Année 2'!B30</f>
        <v>Frais juridiques</v>
      </c>
      <c r="C23" s="178">
        <f>'ÉTAPE 2 - Flux - Année 1 '!P33</f>
        <v>0</v>
      </c>
      <c r="D23" s="178">
        <f>'ÉTAPE 3 - Flux - Année 2'!P30</f>
        <v>0</v>
      </c>
    </row>
    <row r="24" spans="2:15" s="7" customFormat="1" x14ac:dyDescent="0.25">
      <c r="B24" s="156" t="str">
        <f>'ÉTAPE 3 - Flux - Année 2'!B31</f>
        <v>Services de comptabilité</v>
      </c>
      <c r="C24" s="178">
        <f>'ÉTAPE 2 - Flux - Année 1 '!P34</f>
        <v>0</v>
      </c>
      <c r="D24" s="178">
        <f>'ÉTAPE 3 - Flux - Année 2'!P31</f>
        <v>0</v>
      </c>
      <c r="E24" s="40"/>
      <c r="F24" s="40"/>
      <c r="G24" s="40"/>
      <c r="H24" s="40"/>
      <c r="I24" s="40"/>
      <c r="J24" s="40"/>
      <c r="K24" s="40"/>
      <c r="L24" s="40"/>
      <c r="M24" s="40"/>
      <c r="N24" s="40"/>
      <c r="O24" s="40"/>
    </row>
    <row r="25" spans="2:15" s="7" customFormat="1" x14ac:dyDescent="0.25">
      <c r="B25" s="156" t="str">
        <f>'ÉTAPE 3 - Flux - Année 2'!B32</f>
        <v>Publicité et promotion</v>
      </c>
      <c r="C25" s="178">
        <f>'ÉTAPE 2 - Flux - Année 1 '!P35</f>
        <v>0</v>
      </c>
      <c r="D25" s="178">
        <f>'ÉTAPE 3 - Flux - Année 2'!P32</f>
        <v>0</v>
      </c>
      <c r="E25" s="3"/>
      <c r="F25" s="40"/>
      <c r="G25" s="40"/>
      <c r="H25" s="40"/>
      <c r="I25" s="40"/>
      <c r="J25" s="40"/>
      <c r="K25" s="40"/>
      <c r="L25" s="40"/>
      <c r="M25" s="40"/>
      <c r="N25" s="40"/>
      <c r="O25" s="40"/>
    </row>
    <row r="26" spans="2:15" s="7" customFormat="1" x14ac:dyDescent="0.25">
      <c r="B26" s="156" t="str">
        <f>'ÉTAPE 3 - Flux - Année 2'!B33</f>
        <v>Loyer commercial</v>
      </c>
      <c r="C26" s="178">
        <f>'ÉTAPE 2 - Flux - Année 1 '!P36</f>
        <v>0</v>
      </c>
      <c r="D26" s="178">
        <f>'ÉTAPE 3 - Flux - Année 2'!P33</f>
        <v>0</v>
      </c>
      <c r="E26" s="40"/>
      <c r="F26" s="40"/>
      <c r="G26" s="40"/>
      <c r="H26" s="40"/>
      <c r="I26" s="40"/>
      <c r="J26" s="40"/>
      <c r="K26" s="40"/>
      <c r="L26" s="40"/>
      <c r="M26" s="40"/>
      <c r="N26" s="40"/>
      <c r="O26" s="40"/>
    </row>
    <row r="27" spans="2:15" s="7" customFormat="1" x14ac:dyDescent="0.25">
      <c r="B27" s="156" t="str">
        <f>'ÉTAPE 3 - Flux - Année 2'!B34</f>
        <v>Taxes foncières</v>
      </c>
      <c r="C27" s="178">
        <f>'ÉTAPE 2 - Flux - Année 1 '!P37</f>
        <v>0</v>
      </c>
      <c r="D27" s="178">
        <f>'ÉTAPE 3 - Flux - Année 2'!P34</f>
        <v>0</v>
      </c>
      <c r="E27" s="40"/>
      <c r="F27" s="40"/>
      <c r="G27" s="40"/>
      <c r="H27" s="40"/>
      <c r="I27" s="40"/>
      <c r="J27" s="40"/>
      <c r="K27" s="40"/>
      <c r="L27" s="40"/>
      <c r="M27" s="40"/>
      <c r="N27" s="40"/>
      <c r="O27" s="40"/>
    </row>
    <row r="28" spans="2:15" s="7" customFormat="1" x14ac:dyDescent="0.25">
      <c r="B28" s="156" t="str">
        <f>'ÉTAPE 3 - Flux - Année 2'!B35</f>
        <v>Services publics</v>
      </c>
      <c r="C28" s="178">
        <f>'ÉTAPE 2 - Flux - Année 1 '!P38</f>
        <v>0</v>
      </c>
      <c r="D28" s="178">
        <f>'ÉTAPE 3 - Flux - Année 2'!P35</f>
        <v>0</v>
      </c>
      <c r="E28" s="40"/>
      <c r="F28" s="40"/>
      <c r="G28" s="40"/>
      <c r="H28" s="40"/>
      <c r="I28" s="40"/>
      <c r="J28" s="40"/>
      <c r="K28" s="40"/>
      <c r="L28" s="40"/>
      <c r="M28" s="40"/>
      <c r="N28" s="40"/>
      <c r="O28" s="40"/>
    </row>
    <row r="29" spans="2:15" s="7" customFormat="1" x14ac:dyDescent="0.25">
      <c r="B29" s="156" t="str">
        <f>'ÉTAPE 3 - Flux - Année 2'!B36</f>
        <v>Assurance entreprise</v>
      </c>
      <c r="C29" s="178">
        <f>'ÉTAPE 2 - Flux - Année 1 '!P39</f>
        <v>0</v>
      </c>
      <c r="D29" s="178">
        <f>'ÉTAPE 3 - Flux - Année 2'!P36</f>
        <v>0</v>
      </c>
      <c r="E29" s="40"/>
      <c r="F29" s="40"/>
      <c r="G29" s="40"/>
      <c r="H29" s="40"/>
      <c r="I29" s="40"/>
      <c r="J29" s="40"/>
      <c r="K29" s="40"/>
      <c r="L29" s="40"/>
      <c r="M29" s="40"/>
      <c r="N29" s="40"/>
      <c r="O29" s="40"/>
    </row>
    <row r="30" spans="2:15" s="7" customFormat="1" x14ac:dyDescent="0.25">
      <c r="B30" s="156" t="str">
        <f>'ÉTAPE 3 - Flux - Année 2'!B37</f>
        <v>Frais bancaires</v>
      </c>
      <c r="C30" s="178">
        <f>'ÉTAPE 2 - Flux - Année 1 '!P40</f>
        <v>0</v>
      </c>
      <c r="D30" s="178">
        <f>'ÉTAPE 3 - Flux - Année 2'!P37</f>
        <v>0</v>
      </c>
      <c r="E30" s="40"/>
      <c r="F30" s="40"/>
      <c r="G30" s="40"/>
      <c r="H30" s="40"/>
      <c r="I30" s="40"/>
      <c r="J30" s="40"/>
      <c r="K30" s="40"/>
      <c r="L30" s="40"/>
      <c r="M30" s="40"/>
      <c r="N30" s="40"/>
      <c r="O30" s="40"/>
    </row>
    <row r="31" spans="2:15" s="7" customFormat="1" x14ac:dyDescent="0.25">
      <c r="B31" s="156" t="str">
        <f>'ÉTAPE 3 - Flux - Année 2'!B38</f>
        <v>Fournitures de bureau et poste</v>
      </c>
      <c r="C31" s="178">
        <f>'ÉTAPE 2 - Flux - Année 1 '!P41</f>
        <v>0</v>
      </c>
      <c r="D31" s="178">
        <f>'ÉTAPE 3 - Flux - Année 2'!P38</f>
        <v>0</v>
      </c>
      <c r="E31" s="40"/>
      <c r="F31" s="40"/>
      <c r="G31" s="40"/>
      <c r="H31" s="40"/>
      <c r="I31" s="40"/>
      <c r="J31" s="40"/>
      <c r="K31" s="40"/>
      <c r="L31" s="40"/>
      <c r="M31" s="40"/>
      <c r="N31" s="40"/>
      <c r="O31" s="40"/>
    </row>
    <row r="32" spans="2:15" s="7" customFormat="1" x14ac:dyDescent="0.25">
      <c r="B32" s="156" t="str">
        <f>'ÉTAPE 3 - Flux - Année 2'!B39</f>
        <v>Téléphone et internet</v>
      </c>
      <c r="C32" s="178">
        <f>'ÉTAPE 2 - Flux - Année 1 '!P42</f>
        <v>0</v>
      </c>
      <c r="D32" s="178">
        <f>'ÉTAPE 3 - Flux - Année 2'!P39</f>
        <v>0</v>
      </c>
      <c r="E32" s="40"/>
      <c r="F32" s="40"/>
      <c r="G32" s="40"/>
      <c r="H32" s="40"/>
      <c r="I32" s="40"/>
      <c r="J32" s="40"/>
      <c r="K32" s="40"/>
      <c r="L32" s="40"/>
      <c r="M32" s="40"/>
      <c r="N32" s="40"/>
      <c r="O32" s="40"/>
    </row>
    <row r="33" spans="2:15" s="7" customFormat="1" x14ac:dyDescent="0.25">
      <c r="B33" s="156" t="str">
        <f>'ÉTAPE 3 - Flux - Année 2'!B40</f>
        <v>Système d'alarme</v>
      </c>
      <c r="C33" s="178">
        <f>'ÉTAPE 2 - Flux - Année 1 '!P43</f>
        <v>0</v>
      </c>
      <c r="D33" s="178">
        <f>'ÉTAPE 3 - Flux - Année 2'!P40</f>
        <v>0</v>
      </c>
      <c r="E33" s="40"/>
      <c r="F33" s="40"/>
      <c r="G33" s="40"/>
      <c r="H33" s="40"/>
      <c r="I33" s="40"/>
      <c r="J33" s="40"/>
      <c r="K33" s="40"/>
      <c r="L33" s="40"/>
      <c r="M33" s="40"/>
      <c r="N33" s="40"/>
      <c r="O33" s="40"/>
    </row>
    <row r="34" spans="2:15" s="7" customFormat="1" x14ac:dyDescent="0.25">
      <c r="B34" s="156" t="str">
        <f>'ÉTAPE 3 - Flux - Année 2'!B41</f>
        <v>Abonnements et cotisations</v>
      </c>
      <c r="C34" s="178">
        <f>'ÉTAPE 2 - Flux - Année 1 '!P44</f>
        <v>0</v>
      </c>
      <c r="D34" s="178">
        <f>'ÉTAPE 3 - Flux - Année 2'!P41</f>
        <v>0</v>
      </c>
      <c r="E34" s="40"/>
      <c r="F34" s="40"/>
      <c r="G34" s="40"/>
      <c r="H34" s="40"/>
      <c r="I34" s="40"/>
      <c r="J34" s="40"/>
      <c r="K34" s="40"/>
      <c r="L34" s="40"/>
      <c r="M34" s="40"/>
      <c r="N34" s="40"/>
      <c r="O34" s="40"/>
    </row>
    <row r="35" spans="2:15" s="7" customFormat="1" x14ac:dyDescent="0.25">
      <c r="B35" s="156" t="str">
        <f>'ÉTAPE 3 - Flux - Année 2'!B42</f>
        <v>Formation</v>
      </c>
      <c r="C35" s="178">
        <f>'ÉTAPE 2 - Flux - Année 1 '!P45</f>
        <v>0</v>
      </c>
      <c r="D35" s="178">
        <f>'ÉTAPE 3 - Flux - Année 2'!P42</f>
        <v>0</v>
      </c>
      <c r="E35" s="40"/>
      <c r="F35" s="40"/>
      <c r="G35" s="40"/>
      <c r="H35" s="40"/>
      <c r="I35" s="40"/>
      <c r="J35" s="40"/>
      <c r="K35" s="40"/>
      <c r="L35" s="40"/>
      <c r="M35" s="40"/>
      <c r="N35" s="40"/>
      <c r="O35" s="40"/>
    </row>
    <row r="36" spans="2:15" s="7" customFormat="1" x14ac:dyDescent="0.25">
      <c r="B36" s="157" t="str">
        <f>'ÉTAPE 2 - Flux - Année 1 '!B46</f>
        <v xml:space="preserve"> Frais de transaction  </v>
      </c>
      <c r="C36" s="178">
        <f>'ÉTAPE 2 - Flux - Année 1 '!P46</f>
        <v>0</v>
      </c>
      <c r="D36" s="178">
        <f>'ÉTAPE 3 - Flux - Année 2'!P43</f>
        <v>0</v>
      </c>
      <c r="E36" s="40"/>
      <c r="F36" s="40"/>
      <c r="G36" s="40"/>
      <c r="H36" s="40"/>
      <c r="I36" s="40"/>
      <c r="J36" s="40"/>
      <c r="K36" s="40"/>
      <c r="L36" s="40"/>
      <c r="M36" s="40"/>
      <c r="N36" s="40"/>
      <c r="O36" s="40"/>
    </row>
    <row r="37" spans="2:15" s="7" customFormat="1" x14ac:dyDescent="0.25">
      <c r="B37" s="157" t="str">
        <f>'ÉTAPE 2 - Flux - Année 1 '!B47</f>
        <v xml:space="preserve"> Frais de vente variable </v>
      </c>
      <c r="C37" s="178">
        <f>'ÉTAPE 2 - Flux - Année 1 '!P47</f>
        <v>0</v>
      </c>
      <c r="D37" s="178">
        <f>'ÉTAPE 3 - Flux - Année 2'!P44</f>
        <v>0</v>
      </c>
      <c r="E37" s="40"/>
      <c r="F37" s="40"/>
      <c r="G37" s="40"/>
      <c r="H37" s="40"/>
      <c r="I37" s="40"/>
      <c r="J37" s="40"/>
      <c r="K37" s="40"/>
      <c r="L37" s="40"/>
      <c r="M37" s="40"/>
      <c r="N37" s="40"/>
      <c r="O37" s="40"/>
    </row>
    <row r="38" spans="2:15" s="7" customFormat="1" x14ac:dyDescent="0.25">
      <c r="B38" s="157">
        <f>'ÉTAPE 2 - Flux - Année 1 '!B48</f>
        <v>0</v>
      </c>
      <c r="C38" s="178">
        <f>'ÉTAPE 2 - Flux - Année 1 '!P48</f>
        <v>0</v>
      </c>
      <c r="D38" s="178">
        <f>'ÉTAPE 3 - Flux - Année 2'!P45</f>
        <v>0</v>
      </c>
      <c r="E38" s="40"/>
      <c r="F38" s="40"/>
      <c r="G38" s="40"/>
      <c r="H38" s="40"/>
      <c r="I38" s="40"/>
      <c r="J38" s="40"/>
      <c r="K38" s="40"/>
      <c r="L38" s="40"/>
      <c r="M38" s="40"/>
      <c r="N38" s="40"/>
      <c r="O38" s="40"/>
    </row>
    <row r="39" spans="2:15" s="7" customFormat="1" ht="13" thickBot="1" x14ac:dyDescent="0.3">
      <c r="B39" s="158">
        <f>'ÉTAPE 2 - Flux - Année 1 '!B49</f>
        <v>0</v>
      </c>
      <c r="C39" s="179">
        <f>'ÉTAPE 2 - Flux - Année 1 '!P49</f>
        <v>0</v>
      </c>
      <c r="D39" s="179">
        <f>'ÉTAPE 3 - Flux - Année 2'!P46</f>
        <v>0</v>
      </c>
      <c r="E39" s="40"/>
      <c r="F39" s="40"/>
      <c r="G39" s="40"/>
      <c r="H39" s="40"/>
      <c r="I39" s="40"/>
      <c r="J39" s="40"/>
      <c r="K39" s="40"/>
      <c r="L39" s="40"/>
      <c r="M39" s="40"/>
      <c r="N39" s="40"/>
      <c r="O39" s="40"/>
    </row>
    <row r="40" spans="2:15" s="7" customFormat="1" ht="13" x14ac:dyDescent="0.3">
      <c r="B40" s="100" t="s">
        <v>97</v>
      </c>
      <c r="C40" s="182">
        <f>SUM(C21:C39)</f>
        <v>0</v>
      </c>
      <c r="D40" s="182">
        <f>SUM(D21:D39)</f>
        <v>0</v>
      </c>
      <c r="E40" s="40"/>
      <c r="F40" s="40"/>
      <c r="G40" s="40"/>
      <c r="H40" s="40"/>
      <c r="I40" s="40"/>
      <c r="J40" s="40"/>
      <c r="K40" s="40"/>
      <c r="L40" s="40"/>
      <c r="M40" s="40"/>
      <c r="N40" s="40"/>
      <c r="O40" s="40"/>
    </row>
    <row r="41" spans="2:15" s="7" customFormat="1" ht="13" x14ac:dyDescent="0.3">
      <c r="B41" s="103" t="s">
        <v>79</v>
      </c>
      <c r="C41" s="102"/>
      <c r="D41" s="101"/>
      <c r="E41" s="40"/>
      <c r="F41" s="40"/>
      <c r="G41" s="40"/>
      <c r="H41" s="40"/>
      <c r="I41" s="40"/>
      <c r="J41" s="40"/>
      <c r="K41" s="40"/>
      <c r="L41" s="40"/>
      <c r="M41" s="40"/>
      <c r="N41" s="40"/>
      <c r="O41" s="40"/>
    </row>
    <row r="42" spans="2:15" s="7" customFormat="1" x14ac:dyDescent="0.25">
      <c r="B42" s="157" t="s">
        <v>19</v>
      </c>
      <c r="C42" s="178">
        <f>'ÉTAPE 2 - Flux - Année 1 '!P52</f>
        <v>0</v>
      </c>
      <c r="D42" s="178">
        <f>'ÉTAPE 3 - Flux - Année 2'!P49</f>
        <v>0</v>
      </c>
      <c r="E42" s="40"/>
      <c r="F42" s="40"/>
      <c r="G42" s="40"/>
      <c r="H42" s="40"/>
      <c r="I42" s="40"/>
      <c r="J42" s="40"/>
      <c r="K42" s="40"/>
      <c r="L42" s="40"/>
      <c r="M42" s="40"/>
      <c r="N42" s="40"/>
      <c r="O42" s="40"/>
    </row>
    <row r="43" spans="2:15" s="7" customFormat="1" x14ac:dyDescent="0.25">
      <c r="B43" s="157" t="str">
        <f>'ÉTAPE 1 - Démarrage'!E5</f>
        <v>Prêt de Futurpreneur</v>
      </c>
      <c r="C43" s="178">
        <f>'ÉTAPE 2 - Flux - Année 1 '!P54+ 'ÉTAPE 2 - Flux - Année 1 '!P55</f>
        <v>0</v>
      </c>
      <c r="D43" s="178">
        <f>'ÉTAPE 3 - Flux - Année 2'!P50+'ÉTAPE 3 - Flux - Année 2'!P51</f>
        <v>0</v>
      </c>
      <c r="E43" s="40"/>
      <c r="F43" s="40"/>
      <c r="G43" s="40"/>
      <c r="H43" s="40"/>
      <c r="I43" s="40"/>
      <c r="J43" s="40"/>
      <c r="K43" s="40"/>
      <c r="L43" s="40"/>
      <c r="M43" s="40"/>
      <c r="N43" s="40"/>
      <c r="O43" s="40"/>
    </row>
    <row r="44" spans="2:15" s="5" customFormat="1" ht="13" x14ac:dyDescent="0.3">
      <c r="B44" s="157" t="str">
        <f>'ÉTAPE 1 - Démarrage'!F5</f>
        <v>Financement de la BDC</v>
      </c>
      <c r="C44" s="178">
        <f>'ÉTAPE 2 - Flux - Année 1 '!P56+'ÉTAPE 2 - Flux - Année 1 '!P57</f>
        <v>0</v>
      </c>
      <c r="D44" s="178">
        <f>'ÉTAPE 3 - Flux - Année 2'!P52+'ÉTAPE 3 - Flux - Année 2'!P53</f>
        <v>0</v>
      </c>
      <c r="E44" s="41"/>
      <c r="F44" s="41"/>
      <c r="G44" s="41"/>
      <c r="H44" s="41"/>
      <c r="I44" s="41"/>
      <c r="J44" s="41"/>
      <c r="K44" s="41"/>
      <c r="L44" s="41"/>
      <c r="M44" s="41"/>
      <c r="N44" s="41"/>
      <c r="O44" s="41"/>
    </row>
    <row r="45" spans="2:15" s="5" customFormat="1" ht="13" x14ac:dyDescent="0.3">
      <c r="B45" s="157" t="str">
        <f>'ÉTAPE 1 - Démarrage'!G5</f>
        <v>Autre financement 1</v>
      </c>
      <c r="C45" s="178">
        <f>'ÉTAPE 2 - Flux - Année 1 '!P58</f>
        <v>0</v>
      </c>
      <c r="D45" s="178">
        <f>'ÉTAPE 3 - Flux - Année 2'!P54</f>
        <v>0</v>
      </c>
      <c r="E45" s="41"/>
      <c r="F45" s="41"/>
      <c r="G45" s="41"/>
      <c r="H45" s="41"/>
      <c r="I45" s="41"/>
      <c r="J45" s="41"/>
      <c r="K45" s="41"/>
      <c r="L45" s="41"/>
      <c r="M45" s="41"/>
      <c r="N45" s="41"/>
      <c r="O45" s="41"/>
    </row>
    <row r="46" spans="2:15" s="5" customFormat="1" ht="13" x14ac:dyDescent="0.3">
      <c r="B46" s="157" t="str">
        <f>'ÉTAPE 1 - Démarrage'!H5</f>
        <v>Autre financement 2</v>
      </c>
      <c r="C46" s="178">
        <f>'ÉTAPE 2 - Flux - Année 1 '!P59</f>
        <v>0</v>
      </c>
      <c r="D46" s="178">
        <f>'ÉTAPE 3 - Flux - Année 2'!P55</f>
        <v>0</v>
      </c>
      <c r="E46" s="41"/>
      <c r="F46" s="41"/>
      <c r="G46" s="41"/>
      <c r="H46" s="41"/>
      <c r="I46" s="41"/>
      <c r="J46" s="41"/>
      <c r="K46" s="41"/>
      <c r="L46" s="41"/>
      <c r="M46" s="41"/>
      <c r="N46" s="41"/>
      <c r="O46" s="41"/>
    </row>
    <row r="47" spans="2:15" s="5" customFormat="1" ht="13" x14ac:dyDescent="0.3">
      <c r="B47" s="157" t="s">
        <v>165</v>
      </c>
      <c r="C47" s="178">
        <f>SUM('ÉTAPE 2 - Flux - Année 1 '!D14:D19)</f>
        <v>0</v>
      </c>
      <c r="D47" s="178">
        <f>'ÉTAPE 3 - Flux - Année 2'!P56</f>
        <v>0</v>
      </c>
      <c r="E47" s="41"/>
      <c r="F47" s="41"/>
      <c r="G47" s="41"/>
      <c r="H47" s="41"/>
      <c r="I47" s="41"/>
      <c r="J47" s="41"/>
      <c r="K47" s="41"/>
      <c r="L47" s="41"/>
      <c r="M47" s="41"/>
      <c r="N47" s="41"/>
      <c r="O47" s="41"/>
    </row>
    <row r="48" spans="2:15" s="5" customFormat="1" ht="13.5" thickBot="1" x14ac:dyDescent="0.35">
      <c r="B48" s="45" t="s">
        <v>100</v>
      </c>
      <c r="C48" s="183">
        <f>SUM(C42:C46)-C47</f>
        <v>0</v>
      </c>
      <c r="D48" s="183">
        <f>SUM(D42:D47)</f>
        <v>0</v>
      </c>
      <c r="E48" s="41"/>
      <c r="F48" s="41"/>
      <c r="G48" s="41"/>
      <c r="H48" s="41"/>
      <c r="I48" s="41"/>
      <c r="J48" s="41"/>
      <c r="K48" s="41"/>
      <c r="L48" s="41"/>
      <c r="M48" s="41"/>
      <c r="N48" s="41"/>
      <c r="O48" s="40"/>
    </row>
    <row r="49" spans="2:15" s="5" customFormat="1" ht="13" x14ac:dyDescent="0.3">
      <c r="B49" s="100" t="s">
        <v>101</v>
      </c>
      <c r="C49" s="182">
        <f>+C48+C40</f>
        <v>0</v>
      </c>
      <c r="D49" s="182">
        <f>+D48+D40</f>
        <v>0</v>
      </c>
      <c r="E49" s="3"/>
      <c r="F49" s="41"/>
      <c r="G49" s="41"/>
      <c r="H49" s="41"/>
      <c r="I49" s="41"/>
      <c r="J49" s="41"/>
      <c r="K49" s="41"/>
      <c r="L49" s="41"/>
      <c r="M49" s="41"/>
      <c r="N49" s="41"/>
      <c r="O49" s="40"/>
    </row>
    <row r="50" spans="2:15" s="5" customFormat="1" ht="13" x14ac:dyDescent="0.3">
      <c r="B50" s="103"/>
      <c r="C50" s="102"/>
      <c r="D50" s="105"/>
      <c r="E50" s="3"/>
      <c r="F50" s="41"/>
      <c r="G50" s="41"/>
      <c r="H50" s="41"/>
      <c r="I50" s="41"/>
      <c r="J50" s="41"/>
      <c r="K50" s="41"/>
      <c r="L50" s="41"/>
      <c r="M50" s="41"/>
      <c r="N50" s="41"/>
      <c r="O50" s="40"/>
    </row>
    <row r="51" spans="2:15" s="7" customFormat="1" ht="13.5" thickBot="1" x14ac:dyDescent="0.35">
      <c r="B51" s="45" t="s">
        <v>102</v>
      </c>
      <c r="C51" s="183">
        <f>+C18-C49</f>
        <v>0</v>
      </c>
      <c r="D51" s="183">
        <f>+D18-D49</f>
        <v>0</v>
      </c>
      <c r="E51" s="3"/>
      <c r="F51" s="40"/>
      <c r="G51" s="40"/>
      <c r="H51" s="40"/>
      <c r="I51" s="40"/>
      <c r="J51" s="40"/>
      <c r="K51" s="40"/>
      <c r="L51" s="40"/>
      <c r="M51" s="40"/>
      <c r="N51" s="40"/>
      <c r="O51" s="40"/>
    </row>
    <row r="52" spans="2:15" ht="13.5" thickBot="1" x14ac:dyDescent="0.35">
      <c r="B52" s="45" t="s">
        <v>103</v>
      </c>
      <c r="C52" s="183">
        <f>-C51*0.25</f>
        <v>0</v>
      </c>
      <c r="D52" s="183">
        <f>-0.29*D51</f>
        <v>0</v>
      </c>
    </row>
    <row r="53" spans="2:15" s="5" customFormat="1" ht="13.5" thickBot="1" x14ac:dyDescent="0.35">
      <c r="B53" s="99" t="s">
        <v>104</v>
      </c>
      <c r="C53" s="184">
        <f>SUM(C51:C52)</f>
        <v>0</v>
      </c>
      <c r="D53" s="184">
        <f>SUM(D51:D52)</f>
        <v>0</v>
      </c>
      <c r="F53" s="12"/>
    </row>
    <row r="54" spans="2:15" ht="13" thickTop="1" x14ac:dyDescent="0.25"/>
  </sheetData>
  <sheetProtection password="C7A8" sheet="1" scenarios="1"/>
  <phoneticPr fontId="0" type="noConversion"/>
  <pageMargins left="1.0236220472440944" right="0.23622047244094491" top="0.74803149606299213" bottom="0.74803149606299213" header="0.31496062992125984" footer="0.31496062992125984"/>
  <pageSetup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39997558519241921"/>
  </sheetPr>
  <dimension ref="B1:D19"/>
  <sheetViews>
    <sheetView showGridLines="0" showRowColHeaders="0" topLeftCell="A9" zoomScale="80" zoomScaleNormal="80" workbookViewId="0"/>
  </sheetViews>
  <sheetFormatPr defaultRowHeight="12.5" x14ac:dyDescent="0.25"/>
  <cols>
    <col min="1" max="1" width="31.81640625" customWidth="1"/>
    <col min="2" max="2" width="20.81640625" bestFit="1" customWidth="1"/>
    <col min="3" max="3" width="76.54296875" customWidth="1"/>
  </cols>
  <sheetData>
    <row r="1" spans="2:4" ht="23.5" thickBot="1" x14ac:dyDescent="0.3">
      <c r="B1" s="284" t="s">
        <v>114</v>
      </c>
      <c r="C1" s="284"/>
      <c r="D1" s="198"/>
    </row>
    <row r="2" spans="2:4" ht="15" thickBot="1" x14ac:dyDescent="0.3">
      <c r="B2" s="285" t="s">
        <v>115</v>
      </c>
      <c r="C2" s="286"/>
      <c r="D2" s="198"/>
    </row>
    <row r="3" spans="2:4" ht="48.5" thickBot="1" x14ac:dyDescent="0.3">
      <c r="B3" s="206" t="s">
        <v>116</v>
      </c>
      <c r="C3" s="207" t="s">
        <v>117</v>
      </c>
      <c r="D3" s="198"/>
    </row>
    <row r="4" spans="2:4" ht="60.5" thickBot="1" x14ac:dyDescent="0.3">
      <c r="B4" s="206" t="s">
        <v>96</v>
      </c>
      <c r="C4" s="207" t="s">
        <v>118</v>
      </c>
      <c r="D4" s="198"/>
    </row>
    <row r="5" spans="2:4" ht="24.5" thickBot="1" x14ac:dyDescent="0.3">
      <c r="B5" s="206" t="s">
        <v>119</v>
      </c>
      <c r="C5" s="207" t="s">
        <v>120</v>
      </c>
      <c r="D5" s="198"/>
    </row>
    <row r="6" spans="2:4" ht="24.5" thickBot="1" x14ac:dyDescent="0.3">
      <c r="B6" s="206" t="s">
        <v>121</v>
      </c>
      <c r="C6" s="207" t="s">
        <v>122</v>
      </c>
      <c r="D6" s="198"/>
    </row>
    <row r="7" spans="2:4" ht="24.5" thickBot="1" x14ac:dyDescent="0.3">
      <c r="B7" s="206" t="s">
        <v>123</v>
      </c>
      <c r="C7" s="207" t="s">
        <v>124</v>
      </c>
      <c r="D7" s="198"/>
    </row>
    <row r="8" spans="2:4" ht="60.5" thickBot="1" x14ac:dyDescent="0.3">
      <c r="B8" s="206" t="s">
        <v>34</v>
      </c>
      <c r="C8" s="207" t="s">
        <v>125</v>
      </c>
      <c r="D8" s="198"/>
    </row>
    <row r="9" spans="2:4" ht="51" customHeight="1" thickBot="1" x14ac:dyDescent="0.3">
      <c r="B9" s="206" t="s">
        <v>126</v>
      </c>
      <c r="C9" s="207" t="s">
        <v>127</v>
      </c>
      <c r="D9" s="198"/>
    </row>
    <row r="10" spans="2:4" ht="24.5" thickBot="1" x14ac:dyDescent="0.3">
      <c r="B10" s="206" t="s">
        <v>128</v>
      </c>
      <c r="C10" s="207" t="s">
        <v>129</v>
      </c>
      <c r="D10" s="198"/>
    </row>
    <row r="11" spans="2:4" ht="15" thickBot="1" x14ac:dyDescent="0.3">
      <c r="B11" s="206" t="s">
        <v>130</v>
      </c>
      <c r="C11" s="207" t="s">
        <v>131</v>
      </c>
      <c r="D11" s="198"/>
    </row>
    <row r="12" spans="2:4" ht="24.5" thickBot="1" x14ac:dyDescent="0.3">
      <c r="B12" s="206" t="s">
        <v>132</v>
      </c>
      <c r="C12" s="207" t="s">
        <v>147</v>
      </c>
      <c r="D12" s="198"/>
    </row>
    <row r="13" spans="2:4" ht="24.5" thickBot="1" x14ac:dyDescent="0.3">
      <c r="B13" s="206" t="s">
        <v>46</v>
      </c>
      <c r="C13" s="207" t="s">
        <v>133</v>
      </c>
      <c r="D13" s="198"/>
    </row>
    <row r="14" spans="2:4" ht="24.5" thickBot="1" x14ac:dyDescent="0.3">
      <c r="B14" s="206" t="s">
        <v>95</v>
      </c>
      <c r="C14" s="207" t="s">
        <v>134</v>
      </c>
      <c r="D14" s="198"/>
    </row>
    <row r="15" spans="2:4" ht="48.5" thickBot="1" x14ac:dyDescent="0.3">
      <c r="B15" s="278" t="s">
        <v>135</v>
      </c>
      <c r="C15" s="279" t="s">
        <v>148</v>
      </c>
      <c r="D15" s="198"/>
    </row>
    <row r="16" spans="2:4" ht="36.5" thickBot="1" x14ac:dyDescent="0.3">
      <c r="B16" s="206" t="s">
        <v>136</v>
      </c>
      <c r="C16" s="207" t="s">
        <v>137</v>
      </c>
      <c r="D16" s="198"/>
    </row>
    <row r="17" spans="2:4" ht="15" thickBot="1" x14ac:dyDescent="0.3">
      <c r="B17" s="206" t="s">
        <v>3</v>
      </c>
      <c r="C17" s="207" t="s">
        <v>138</v>
      </c>
      <c r="D17" s="198"/>
    </row>
    <row r="18" spans="2:4" ht="15" thickBot="1" x14ac:dyDescent="0.3">
      <c r="B18" s="206" t="s">
        <v>139</v>
      </c>
      <c r="C18" s="207" t="s">
        <v>140</v>
      </c>
      <c r="D18" s="198"/>
    </row>
    <row r="19" spans="2:4" ht="17.5" customHeight="1" x14ac:dyDescent="0.25">
      <c r="B19" s="199"/>
    </row>
  </sheetData>
  <sheetProtection sheet="1" scenarios="1"/>
  <mergeCells count="2">
    <mergeCell ref="B1:C1"/>
    <mergeCell ref="B2:C2"/>
  </mergeCells>
  <pageMargins left="0.25" right="0.25"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D43"/>
  <sheetViews>
    <sheetView showGridLines="0" showRowColHeaders="0" zoomScale="80" zoomScaleNormal="80" workbookViewId="0">
      <selection activeCell="D4" sqref="D4"/>
    </sheetView>
  </sheetViews>
  <sheetFormatPr defaultRowHeight="12.5" x14ac:dyDescent="0.25"/>
  <cols>
    <col min="1" max="1" width="34.453125" customWidth="1"/>
    <col min="2" max="2" width="94.1796875" customWidth="1"/>
  </cols>
  <sheetData>
    <row r="2" spans="2:4" ht="26" x14ac:dyDescent="0.25">
      <c r="B2" s="61" t="s">
        <v>105</v>
      </c>
    </row>
    <row r="3" spans="2:4" ht="15.5" x14ac:dyDescent="0.25">
      <c r="B3" s="59"/>
    </row>
    <row r="4" spans="2:4" ht="35" customHeight="1" x14ac:dyDescent="0.25">
      <c r="B4" s="209" t="s">
        <v>106</v>
      </c>
    </row>
    <row r="5" spans="2:4" ht="14" x14ac:dyDescent="0.25">
      <c r="B5" s="209"/>
    </row>
    <row r="6" spans="2:4" ht="14" x14ac:dyDescent="0.35">
      <c r="B6" s="210"/>
    </row>
    <row r="7" spans="2:4" ht="33" customHeight="1" x14ac:dyDescent="0.25">
      <c r="B7" s="197"/>
      <c r="D7" s="185"/>
    </row>
    <row r="8" spans="2:4" ht="14.5" x14ac:dyDescent="0.25">
      <c r="B8" s="208"/>
      <c r="D8" s="185"/>
    </row>
    <row r="9" spans="2:4" ht="18.5" x14ac:dyDescent="0.25">
      <c r="B9" s="188" t="s">
        <v>107</v>
      </c>
    </row>
    <row r="10" spans="2:4" s="185" customFormat="1" ht="66" customHeight="1" x14ac:dyDescent="0.25">
      <c r="B10" s="287" t="s">
        <v>177</v>
      </c>
    </row>
    <row r="11" spans="2:4" x14ac:dyDescent="0.25">
      <c r="B11" s="287"/>
    </row>
    <row r="12" spans="2:4" x14ac:dyDescent="0.25">
      <c r="B12" s="197" t="s">
        <v>163</v>
      </c>
    </row>
    <row r="13" spans="2:4" ht="26.5" customHeight="1" x14ac:dyDescent="0.45">
      <c r="B13" s="189" t="s">
        <v>108</v>
      </c>
    </row>
    <row r="14" spans="2:4" ht="37" x14ac:dyDescent="0.25">
      <c r="B14" s="188" t="s">
        <v>174</v>
      </c>
    </row>
    <row r="15" spans="2:4" ht="28" x14ac:dyDescent="0.25">
      <c r="B15" s="204" t="s">
        <v>176</v>
      </c>
    </row>
    <row r="16" spans="2:4" ht="13.5" x14ac:dyDescent="0.25">
      <c r="B16" s="211"/>
    </row>
    <row r="17" spans="2:2" ht="80" customHeight="1" x14ac:dyDescent="0.25">
      <c r="B17" s="288" t="s">
        <v>109</v>
      </c>
    </row>
    <row r="18" spans="2:2" x14ac:dyDescent="0.25">
      <c r="B18" s="288"/>
    </row>
    <row r="19" spans="2:2" ht="18.5" x14ac:dyDescent="0.25">
      <c r="B19" s="188" t="s">
        <v>110</v>
      </c>
    </row>
    <row r="20" spans="2:2" ht="70" x14ac:dyDescent="0.25">
      <c r="B20" s="212" t="s">
        <v>113</v>
      </c>
    </row>
    <row r="21" spans="2:2" ht="15.5" x14ac:dyDescent="0.25">
      <c r="B21" s="187"/>
    </row>
    <row r="22" spans="2:2" ht="18.5" x14ac:dyDescent="0.45">
      <c r="B22" s="189" t="s">
        <v>111</v>
      </c>
    </row>
    <row r="23" spans="2:2" ht="126" x14ac:dyDescent="0.25">
      <c r="B23" s="209" t="s">
        <v>173</v>
      </c>
    </row>
    <row r="24" spans="2:2" ht="15.5" x14ac:dyDescent="0.25">
      <c r="B24" s="186"/>
    </row>
    <row r="25" spans="2:2" ht="18.5" x14ac:dyDescent="0.45">
      <c r="B25" s="189" t="s">
        <v>112</v>
      </c>
    </row>
    <row r="26" spans="2:2" ht="168" x14ac:dyDescent="0.25">
      <c r="B26" s="212" t="s">
        <v>164</v>
      </c>
    </row>
    <row r="30" spans="2:2" ht="15.5" x14ac:dyDescent="0.25">
      <c r="B30" s="64"/>
    </row>
    <row r="31" spans="2:2" ht="15.5" x14ac:dyDescent="0.25">
      <c r="B31" s="64"/>
    </row>
    <row r="32" spans="2:2" ht="15.5" x14ac:dyDescent="0.25">
      <c r="B32" s="64"/>
    </row>
    <row r="33" spans="2:2" ht="15.5" x14ac:dyDescent="0.25">
      <c r="B33" s="64"/>
    </row>
    <row r="34" spans="2:2" ht="15.5" x14ac:dyDescent="0.25">
      <c r="B34" s="64"/>
    </row>
    <row r="35" spans="2:2" ht="26.5" customHeight="1" x14ac:dyDescent="0.35">
      <c r="B35" s="121"/>
    </row>
    <row r="36" spans="2:2" ht="9.65" customHeight="1" x14ac:dyDescent="0.25">
      <c r="B36" s="63"/>
    </row>
    <row r="37" spans="2:2" ht="15.5" x14ac:dyDescent="0.25">
      <c r="B37" s="64"/>
    </row>
    <row r="38" spans="2:2" ht="15.5" x14ac:dyDescent="0.25">
      <c r="B38" s="64"/>
    </row>
    <row r="39" spans="2:2" x14ac:dyDescent="0.25">
      <c r="B39" s="65"/>
    </row>
    <row r="40" spans="2:2" ht="15.5" x14ac:dyDescent="0.25">
      <c r="B40" s="62"/>
    </row>
    <row r="41" spans="2:2" x14ac:dyDescent="0.25">
      <c r="B41" s="63"/>
    </row>
    <row r="42" spans="2:2" ht="15.5" x14ac:dyDescent="0.25">
      <c r="B42" s="64"/>
    </row>
    <row r="43" spans="2:2" ht="15.5" x14ac:dyDescent="0.25">
      <c r="B43" s="66"/>
    </row>
  </sheetData>
  <mergeCells count="2">
    <mergeCell ref="B10:B11"/>
    <mergeCell ref="B17:B18"/>
  </mergeCells>
  <hyperlinks>
    <hyperlink ref="B12" r:id="rId1" xr:uid="{00000000-0004-0000-0700-000001000000}"/>
  </hyperlinks>
  <pageMargins left="0.7" right="0.7" top="0.75" bottom="0.75" header="0.3" footer="0.3"/>
  <pageSetup orientation="portrait" r:id="rId2"/>
  <rowBreaks count="1" manualBreakCount="1">
    <brk id="20" min="1" max="1" man="1"/>
  </row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4F0A2F061D87408DAAEA976D3EDEE1" ma:contentTypeVersion="13" ma:contentTypeDescription="Create a new document." ma:contentTypeScope="" ma:versionID="da88a40539ec3a994d102ec3c1944f7b">
  <xsd:schema xmlns:xsd="http://www.w3.org/2001/XMLSchema" xmlns:xs="http://www.w3.org/2001/XMLSchema" xmlns:p="http://schemas.microsoft.com/office/2006/metadata/properties" xmlns:ns2="a2dfb221-dcb9-4446-97a9-c8041ec7f7ed" xmlns:ns3="a648fc79-9d2e-4143-9343-04de7ad2b162" targetNamespace="http://schemas.microsoft.com/office/2006/metadata/properties" ma:root="true" ma:fieldsID="da8a576789a8d8ef1543d3eede00292b" ns2:_="" ns3:_="">
    <xsd:import namespace="a2dfb221-dcb9-4446-97a9-c8041ec7f7ed"/>
    <xsd:import namespace="a648fc79-9d2e-4143-9343-04de7ad2b16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dfb221-dcb9-4446-97a9-c8041ec7f7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648fc79-9d2e-4143-9343-04de7ad2b16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408C8EE-F8C0-476C-A060-86F3D53FED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dfb221-dcb9-4446-97a9-c8041ec7f7ed"/>
    <ds:schemaRef ds:uri="a648fc79-9d2e-4143-9343-04de7ad2b1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583D124-7655-48E3-9892-8D5A46492B1C}">
  <ds:schemaRefs>
    <ds:schemaRef ds:uri="http://schemas.microsoft.com/sharepoint/v3/contenttype/forms"/>
  </ds:schemaRefs>
</ds:datastoreItem>
</file>

<file path=customXml/itemProps3.xml><?xml version="1.0" encoding="utf-8"?>
<ds:datastoreItem xmlns:ds="http://schemas.openxmlformats.org/officeDocument/2006/customXml" ds:itemID="{519C2CAF-E3AD-486F-A824-BE891D326DB5}">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Consignes</vt:lpstr>
      <vt:lpstr>Achats antérieurs</vt:lpstr>
      <vt:lpstr>ÉTAPE 1 - Démarrage</vt:lpstr>
      <vt:lpstr>ÉTAPE 2 - Flux - Année 1 </vt:lpstr>
      <vt:lpstr>ÉTAPE 3 - Flux - Année 2</vt:lpstr>
      <vt:lpstr>État du revenu</vt:lpstr>
      <vt:lpstr>Glossaire</vt:lpstr>
      <vt:lpstr>Lignes directrices, financement</vt:lpstr>
      <vt:lpstr>'Achats antérieurs'!Print_Area</vt:lpstr>
      <vt:lpstr>Consignes!Print_Area</vt:lpstr>
      <vt:lpstr>'ÉTAPE 1 - Démarrage'!Print_Area</vt:lpstr>
      <vt:lpstr>'ÉTAPE 2 - Flux - Année 1 '!Print_Area</vt:lpstr>
      <vt:lpstr>'ÉTAPE 3 - Flux - Année 2'!Print_Area</vt:lpstr>
      <vt:lpstr>'État du revenu'!Print_Area</vt:lpstr>
      <vt:lpstr>Glossaire!Print_Area</vt:lpstr>
      <vt:lpstr>'Lignes directrices, financement'!Print_Area</vt:lpstr>
    </vt:vector>
  </TitlesOfParts>
  <Company>Futurpreneur Canada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Futurpreneur Canada 24 Month Cash-Flow Template French</dc:title>
  <dc:subject>24 Month Cash-Flow Template French</dc:subject>
  <dc:creator>Marcus Wolfe</dc:creator>
  <cp:keywords>Cash-flow French</cp:keywords>
  <dc:description>Version 1.14_x000d_
Version 2.00 - updated interest rates_x000d_
Version 2.01 - minor update to sum of salaries on the income statement</dc:description>
  <cp:lastModifiedBy>Derek MacArthur</cp:lastModifiedBy>
  <cp:lastPrinted>2014-11-18T20:21:58Z</cp:lastPrinted>
  <dcterms:created xsi:type="dcterms:W3CDTF">2008-05-26T20:24:12Z</dcterms:created>
  <dcterms:modified xsi:type="dcterms:W3CDTF">2024-09-06T22:22:21Z</dcterms:modified>
  <cp:category>Finance</cp:category>
  <cp:contentStatus>Ver 1_14 C F</cp:contentStatus>
</cp:coreProperties>
</file>